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983CC2B1-4A66-4C28-9BC2-A0E7E148CEAD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C11" i="1" l="1"/>
  <c r="C12" i="1"/>
  <c r="E12" i="1"/>
  <c r="C13" i="1"/>
  <c r="E13" i="1"/>
  <c r="C14" i="1"/>
  <c r="E14" i="1"/>
  <c r="C15" i="1"/>
  <c r="E15" i="1"/>
  <c r="B21" i="1"/>
  <c r="C21" i="1"/>
  <c r="D21" i="1"/>
  <c r="B22" i="1"/>
  <c r="D22" i="1"/>
  <c r="C24" i="1"/>
  <c r="E24" i="1"/>
  <c r="E29" i="1"/>
  <c r="I29" i="1"/>
  <c r="E31" i="1"/>
  <c r="I31" i="1"/>
  <c r="E33" i="1"/>
  <c r="I33" i="1"/>
  <c r="E35" i="1"/>
  <c r="I35" i="1"/>
  <c r="E37" i="1"/>
  <c r="I37" i="1"/>
  <c r="E39" i="1"/>
  <c r="I39" i="1"/>
  <c r="E41" i="1"/>
  <c r="I41" i="1"/>
  <c r="E43" i="1"/>
  <c r="I43" i="1"/>
  <c r="C46" i="1"/>
  <c r="D46" i="1"/>
  <c r="C48" i="1"/>
  <c r="D48" i="1"/>
  <c r="E48" i="1"/>
  <c r="D51" i="1"/>
  <c r="E51" i="1"/>
  <c r="D53" i="1"/>
  <c r="E53" i="1"/>
  <c r="F53" i="1"/>
</calcChain>
</file>

<file path=xl/sharedStrings.xml><?xml version="1.0" encoding="utf-8"?>
<sst xmlns="http://schemas.openxmlformats.org/spreadsheetml/2006/main" count="54" uniqueCount="28">
  <si>
    <t>CALCULO DE LA PLANTILLA DE NEGOCIACION POR CLIENTE</t>
  </si>
  <si>
    <t>CLIENTE :</t>
  </si>
  <si>
    <t>CODIGO :</t>
  </si>
  <si>
    <t>AÑO :</t>
  </si>
  <si>
    <t xml:space="preserve">FACTURACION AÑO </t>
  </si>
  <si>
    <t xml:space="preserve">      CIFRAS :</t>
  </si>
  <si>
    <t>FACTURACION</t>
  </si>
  <si>
    <t xml:space="preserve">% PREVISION </t>
  </si>
  <si>
    <t xml:space="preserve">PREVISION </t>
  </si>
  <si>
    <t>AÑO ANTERIOR :</t>
  </si>
  <si>
    <t>CRECIMIENTO</t>
  </si>
  <si>
    <t>FACTURACION AÑO :</t>
  </si>
  <si>
    <t>NEGOCIACION AÑO :</t>
  </si>
  <si>
    <t>VS AÑO :</t>
  </si>
  <si>
    <t>CONCEPTOS ( EN U.M.)</t>
  </si>
  <si>
    <t>Nº DE</t>
  </si>
  <si>
    <t>EN</t>
  </si>
  <si>
    <t>IMPORTES</t>
  </si>
  <si>
    <t>CONCEPTOS ( EN % )</t>
  </si>
  <si>
    <t>ACCIONES</t>
  </si>
  <si>
    <t>CIFRAS</t>
  </si>
  <si>
    <t>( u.m. )</t>
  </si>
  <si>
    <t>%</t>
  </si>
  <si>
    <t>(concepto aportación)</t>
  </si>
  <si>
    <t xml:space="preserve">  APORTACION  TOTAL :</t>
  </si>
  <si>
    <t xml:space="preserve"> APORTACION PREVISTA :</t>
  </si>
  <si>
    <t>APORTACION  vs  FACTURACION AÑO  :</t>
  </si>
  <si>
    <t>APORTACION  vs PREVISION FACT. AÑO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</si>
</sst>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5" formatCode="_-* #,##0.00\ _€_-;\-* #,##0.00\ _€_-;_-* &quot;-&quot;??\ _€_-;_-@_-"/>
    <numFmt numFmtId="179" formatCode="_ * #,##0_ ;_ * \-#,##0_ ;_ * &quot;-&quot;_ ;_ @_ "/>
    <numFmt numFmtId="181" formatCode="_ * #,##0.00_ ;_ * \-#,##0.00_ ;_ * &quot;-&quot;??_ ;_ @_ "/>
    <numFmt numFmtId="182" formatCode="_-* #,##0.0\ _P_t_s_-;\-* #,##0.0\ _P_t_s_-;_-* &quot;-&quot;\ _P_t_s_-;_-@_-"/>
    <numFmt numFmtId="183" formatCode="_-* #,##0.00\ _P_t_s_-;\-* #,##0.00\ _P_t_s_-;_-* &quot;-&quot;\ _P_t_s_-;_-@_-"/>
    <numFmt numFmtId="184" formatCode="_-* #,##0\ _P_t_s_-;\-* #,##0\ _P_t_s_-;_-* &quot;-&quot;??\ _P_t_s_-;_-@_-"/>
  </numFmts>
  <fonts count="20" x14ac:knownFonts="1">
    <font>
      <sz val="10"/>
      <name val="Arial"/>
    </font>
    <font>
      <sz val="10"/>
      <name val="Arial"/>
    </font>
    <font>
      <b/>
      <sz val="2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sz val="12"/>
      <color indexed="8"/>
      <name val="Arial"/>
      <family val="2"/>
    </font>
    <font>
      <b/>
      <sz val="16"/>
      <color indexed="10"/>
      <name val="Arial"/>
      <family val="2"/>
    </font>
    <font>
      <b/>
      <sz val="14"/>
      <color indexed="8"/>
      <name val="Arial"/>
      <family val="2"/>
    </font>
    <font>
      <b/>
      <sz val="18"/>
      <name val="Arial"/>
      <family val="2"/>
    </font>
    <font>
      <b/>
      <sz val="20"/>
      <color indexed="10"/>
      <name val="Arial"/>
      <family val="2"/>
    </font>
    <font>
      <b/>
      <sz val="14"/>
      <color indexed="10"/>
      <name val="Arial"/>
      <family val="2"/>
    </font>
    <font>
      <b/>
      <sz val="12"/>
      <color indexed="12"/>
      <name val="Arial"/>
      <family val="2"/>
    </font>
    <font>
      <b/>
      <sz val="14"/>
      <color indexed="12"/>
      <name val="Arial"/>
      <family val="2"/>
    </font>
    <font>
      <b/>
      <sz val="16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81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7" fillId="0" borderId="0" xfId="0" applyFont="1" applyBorder="1"/>
    <xf numFmtId="0" fontId="6" fillId="0" borderId="0" xfId="0" applyFont="1"/>
    <xf numFmtId="0" fontId="0" fillId="0" borderId="0" xfId="0" applyBorder="1"/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3" fontId="0" fillId="0" borderId="0" xfId="0" applyNumberFormat="1" applyBorder="1"/>
    <xf numFmtId="0" fontId="8" fillId="0" borderId="0" xfId="0" applyFont="1" applyBorder="1"/>
    <xf numFmtId="0" fontId="5" fillId="0" borderId="0" xfId="0" applyFont="1" applyBorder="1"/>
    <xf numFmtId="183" fontId="5" fillId="0" borderId="0" xfId="2" applyNumberFormat="1" applyFont="1" applyBorder="1"/>
    <xf numFmtId="0" fontId="3" fillId="0" borderId="0" xfId="0" applyFont="1" applyBorder="1"/>
    <xf numFmtId="0" fontId="0" fillId="0" borderId="0" xfId="0" applyBorder="1" applyAlignment="1">
      <alignment horizontal="right"/>
    </xf>
    <xf numFmtId="0" fontId="11" fillId="0" borderId="0" xfId="0" applyFont="1" applyBorder="1" applyAlignment="1">
      <alignment horizontal="center"/>
    </xf>
    <xf numFmtId="182" fontId="4" fillId="0" borderId="0" xfId="0" applyNumberFormat="1" applyFont="1" applyBorder="1" applyAlignment="1">
      <alignment horizontal="right"/>
    </xf>
    <xf numFmtId="182" fontId="4" fillId="0" borderId="0" xfId="0" applyNumberFormat="1" applyFont="1" applyBorder="1"/>
    <xf numFmtId="0" fontId="4" fillId="2" borderId="1" xfId="0" applyFont="1" applyFill="1" applyBorder="1" applyAlignment="1">
      <alignment horizontal="center" vertical="center"/>
    </xf>
    <xf numFmtId="3" fontId="13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13" fillId="2" borderId="3" xfId="0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/>
    </xf>
    <xf numFmtId="4" fontId="19" fillId="4" borderId="17" xfId="0" applyNumberFormat="1" applyFont="1" applyFill="1" applyBorder="1" applyAlignment="1">
      <alignment horizontal="center" vertical="center"/>
    </xf>
    <xf numFmtId="10" fontId="12" fillId="4" borderId="2" xfId="0" applyNumberFormat="1" applyFont="1" applyFill="1" applyBorder="1" applyAlignment="1">
      <alignment horizontal="center" vertical="center"/>
    </xf>
    <xf numFmtId="181" fontId="3" fillId="4" borderId="17" xfId="1" applyFont="1" applyFill="1" applyBorder="1" applyAlignment="1">
      <alignment horizontal="left" vertical="center"/>
    </xf>
    <xf numFmtId="184" fontId="18" fillId="5" borderId="22" xfId="1" applyNumberFormat="1" applyFont="1" applyFill="1" applyBorder="1" applyAlignment="1">
      <alignment horizontal="center" vertical="center"/>
    </xf>
    <xf numFmtId="181" fontId="4" fillId="5" borderId="19" xfId="1" applyFont="1" applyFill="1" applyBorder="1" applyAlignment="1">
      <alignment horizontal="right" vertical="center"/>
    </xf>
    <xf numFmtId="0" fontId="16" fillId="5" borderId="0" xfId="0" applyFont="1" applyFill="1" applyBorder="1" applyAlignment="1">
      <alignment vertical="center"/>
    </xf>
    <xf numFmtId="184" fontId="16" fillId="5" borderId="22" xfId="1" applyNumberFormat="1" applyFont="1" applyFill="1" applyBorder="1" applyAlignment="1">
      <alignment vertical="center"/>
    </xf>
    <xf numFmtId="3" fontId="16" fillId="5" borderId="24" xfId="0" applyNumberFormat="1" applyFont="1" applyFill="1" applyBorder="1" applyAlignment="1">
      <alignment vertical="center"/>
    </xf>
    <xf numFmtId="184" fontId="18" fillId="5" borderId="22" xfId="1" applyNumberFormat="1" applyFont="1" applyFill="1" applyBorder="1" applyAlignment="1">
      <alignment vertical="center"/>
    </xf>
    <xf numFmtId="3" fontId="16" fillId="5" borderId="0" xfId="0" applyNumberFormat="1" applyFont="1" applyFill="1" applyBorder="1" applyAlignment="1">
      <alignment vertical="center"/>
    </xf>
    <xf numFmtId="184" fontId="16" fillId="5" borderId="0" xfId="1" applyNumberFormat="1" applyFont="1" applyFill="1" applyBorder="1" applyAlignment="1">
      <alignment vertical="center"/>
    </xf>
    <xf numFmtId="0" fontId="16" fillId="5" borderId="24" xfId="0" applyFont="1" applyFill="1" applyBorder="1" applyAlignment="1">
      <alignment vertical="center"/>
    </xf>
    <xf numFmtId="184" fontId="16" fillId="5" borderId="26" xfId="1" applyNumberFormat="1" applyFont="1" applyFill="1" applyBorder="1" applyAlignment="1">
      <alignment vertical="center"/>
    </xf>
    <xf numFmtId="184" fontId="16" fillId="5" borderId="18" xfId="1" applyNumberFormat="1" applyFont="1" applyFill="1" applyBorder="1" applyAlignment="1">
      <alignment vertical="center"/>
    </xf>
    <xf numFmtId="184" fontId="16" fillId="5" borderId="27" xfId="1" applyNumberFormat="1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3" fontId="13" fillId="6" borderId="2" xfId="0" applyNumberFormat="1" applyFont="1" applyFill="1" applyBorder="1" applyAlignment="1">
      <alignment horizontal="center" vertical="center"/>
    </xf>
    <xf numFmtId="181" fontId="3" fillId="6" borderId="2" xfId="1" applyFont="1" applyFill="1" applyBorder="1" applyAlignment="1">
      <alignment horizontal="centerContinuous" vertical="center"/>
    </xf>
    <xf numFmtId="0" fontId="4" fillId="6" borderId="1" xfId="0" applyFont="1" applyFill="1" applyBorder="1" applyAlignment="1">
      <alignment horizontal="left" vertical="center"/>
    </xf>
    <xf numFmtId="181" fontId="3" fillId="6" borderId="2" xfId="1" applyFont="1" applyFill="1" applyBorder="1" applyAlignment="1">
      <alignment horizontal="left" vertical="center"/>
    </xf>
    <xf numFmtId="0" fontId="0" fillId="6" borderId="2" xfId="0" applyFill="1" applyBorder="1" applyAlignment="1">
      <alignment horizontal="center" vertical="center"/>
    </xf>
    <xf numFmtId="3" fontId="3" fillId="6" borderId="2" xfId="0" applyNumberFormat="1" applyFont="1" applyFill="1" applyBorder="1" applyAlignment="1">
      <alignment horizontal="center" vertical="center"/>
    </xf>
    <xf numFmtId="10" fontId="14" fillId="6" borderId="3" xfId="3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4" fillId="4" borderId="1" xfId="0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vertical="center"/>
    </xf>
    <xf numFmtId="3" fontId="3" fillId="5" borderId="6" xfId="0" applyNumberFormat="1" applyFont="1" applyFill="1" applyBorder="1" applyAlignment="1">
      <alignment horizontal="center" vertical="center"/>
    </xf>
    <xf numFmtId="181" fontId="12" fillId="5" borderId="17" xfId="1" applyFont="1" applyFill="1" applyBorder="1" applyAlignment="1">
      <alignment horizontal="center" vertical="center"/>
    </xf>
    <xf numFmtId="0" fontId="0" fillId="5" borderId="17" xfId="0" applyFill="1" applyBorder="1" applyAlignment="1">
      <alignment vertical="center"/>
    </xf>
    <xf numFmtId="0" fontId="14" fillId="5" borderId="1" xfId="0" applyFont="1" applyFill="1" applyBorder="1" applyAlignment="1">
      <alignment vertical="center"/>
    </xf>
    <xf numFmtId="3" fontId="3" fillId="5" borderId="2" xfId="0" applyNumberFormat="1" applyFont="1" applyFill="1" applyBorder="1" applyAlignment="1">
      <alignment horizontal="center" vertical="center"/>
    </xf>
    <xf numFmtId="181" fontId="12" fillId="5" borderId="8" xfId="1" applyFont="1" applyFill="1" applyBorder="1" applyAlignment="1">
      <alignment vertical="center"/>
    </xf>
    <xf numFmtId="10" fontId="3" fillId="5" borderId="17" xfId="3" applyNumberFormat="1" applyFont="1" applyFill="1" applyBorder="1" applyAlignment="1">
      <alignment horizontal="center" vertical="center"/>
    </xf>
    <xf numFmtId="181" fontId="12" fillId="5" borderId="5" xfId="1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vertical="center"/>
    </xf>
    <xf numFmtId="3" fontId="3" fillId="5" borderId="16" xfId="0" applyNumberFormat="1" applyFont="1" applyFill="1" applyBorder="1" applyAlignment="1">
      <alignment horizontal="center" vertical="center"/>
    </xf>
    <xf numFmtId="10" fontId="3" fillId="5" borderId="13" xfId="3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3" fontId="3" fillId="5" borderId="5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9" fontId="9" fillId="0" borderId="0" xfId="0" applyNumberFormat="1" applyFont="1" applyBorder="1" applyAlignment="1">
      <alignment vertical="center"/>
    </xf>
    <xf numFmtId="182" fontId="0" fillId="0" borderId="0" xfId="2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0" fontId="0" fillId="4" borderId="4" xfId="0" applyFill="1" applyBorder="1" applyAlignment="1">
      <alignment vertical="center"/>
    </xf>
    <xf numFmtId="0" fontId="4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181" fontId="7" fillId="5" borderId="14" xfId="1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vertical="center"/>
    </xf>
    <xf numFmtId="0" fontId="7" fillId="5" borderId="15" xfId="0" applyFont="1" applyFill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3" fontId="17" fillId="5" borderId="33" xfId="0" applyNumberFormat="1" applyFont="1" applyFill="1" applyBorder="1" applyAlignment="1">
      <alignment horizontal="right" vertical="center"/>
    </xf>
    <xf numFmtId="0" fontId="18" fillId="5" borderId="18" xfId="0" applyFont="1" applyFill="1" applyBorder="1" applyAlignment="1">
      <alignment horizontal="center" vertical="center"/>
    </xf>
    <xf numFmtId="181" fontId="4" fillId="5" borderId="19" xfId="1" applyFont="1" applyFill="1" applyBorder="1" applyAlignment="1">
      <alignment horizontal="center" vertical="center"/>
    </xf>
    <xf numFmtId="9" fontId="18" fillId="5" borderId="35" xfId="3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vertical="center"/>
    </xf>
    <xf numFmtId="0" fontId="16" fillId="5" borderId="20" xfId="0" applyFont="1" applyFill="1" applyBorder="1" applyAlignment="1">
      <alignment horizontal="center" vertical="center"/>
    </xf>
    <xf numFmtId="181" fontId="4" fillId="5" borderId="21" xfId="1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right" vertical="center"/>
    </xf>
    <xf numFmtId="3" fontId="10" fillId="5" borderId="33" xfId="0" applyNumberFormat="1" applyFont="1" applyFill="1" applyBorder="1" applyAlignment="1">
      <alignment horizontal="right" vertical="center"/>
    </xf>
    <xf numFmtId="0" fontId="16" fillId="5" borderId="18" xfId="0" applyFont="1" applyFill="1" applyBorder="1" applyAlignment="1">
      <alignment horizontal="center" vertical="center"/>
    </xf>
    <xf numFmtId="3" fontId="10" fillId="5" borderId="34" xfId="0" applyNumberFormat="1" applyFont="1" applyFill="1" applyBorder="1" applyAlignment="1">
      <alignment horizontal="right" vertical="center"/>
    </xf>
    <xf numFmtId="9" fontId="16" fillId="5" borderId="0" xfId="3" applyFont="1" applyFill="1" applyBorder="1" applyAlignment="1">
      <alignment horizontal="center" vertical="center"/>
    </xf>
    <xf numFmtId="165" fontId="4" fillId="5" borderId="19" xfId="0" applyNumberFormat="1" applyFont="1" applyFill="1" applyBorder="1" applyAlignment="1">
      <alignment horizontal="right" vertical="center"/>
    </xf>
    <xf numFmtId="0" fontId="17" fillId="5" borderId="12" xfId="0" applyFont="1" applyFill="1" applyBorder="1" applyAlignment="1">
      <alignment vertical="center"/>
    </xf>
    <xf numFmtId="0" fontId="16" fillId="5" borderId="23" xfId="0" applyFont="1" applyFill="1" applyBorder="1" applyAlignment="1">
      <alignment horizontal="center" vertical="center"/>
    </xf>
    <xf numFmtId="181" fontId="4" fillId="5" borderId="25" xfId="1" applyFont="1" applyFill="1" applyBorder="1" applyAlignment="1">
      <alignment horizontal="center" vertical="center"/>
    </xf>
    <xf numFmtId="0" fontId="17" fillId="5" borderId="32" xfId="0" applyFont="1" applyFill="1" applyBorder="1" applyAlignment="1">
      <alignment vertical="center"/>
    </xf>
    <xf numFmtId="0" fontId="16" fillId="5" borderId="26" xfId="0" applyFont="1" applyFill="1" applyBorder="1" applyAlignment="1">
      <alignment horizontal="center" vertical="center"/>
    </xf>
    <xf numFmtId="9" fontId="16" fillId="5" borderId="26" xfId="0" applyNumberFormat="1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18" fillId="5" borderId="29" xfId="0" applyFont="1" applyFill="1" applyBorder="1" applyAlignment="1">
      <alignment horizontal="center" vertical="center"/>
    </xf>
    <xf numFmtId="9" fontId="18" fillId="5" borderId="29" xfId="0" applyNumberFormat="1" applyFont="1" applyFill="1" applyBorder="1" applyAlignment="1">
      <alignment horizontal="center" vertical="center"/>
    </xf>
    <xf numFmtId="0" fontId="16" fillId="5" borderId="30" xfId="0" applyFont="1" applyFill="1" applyBorder="1" applyAlignment="1">
      <alignment horizontal="center" vertical="center"/>
    </xf>
    <xf numFmtId="9" fontId="16" fillId="5" borderId="29" xfId="0" applyNumberFormat="1" applyFont="1" applyFill="1" applyBorder="1" applyAlignment="1">
      <alignment horizontal="center" vertical="center"/>
    </xf>
    <xf numFmtId="3" fontId="16" fillId="5" borderId="0" xfId="0" applyNumberFormat="1" applyFont="1" applyFill="1" applyBorder="1" applyAlignment="1">
      <alignment horizontal="center" vertical="center"/>
    </xf>
    <xf numFmtId="0" fontId="18" fillId="5" borderId="30" xfId="0" applyFont="1" applyFill="1" applyBorder="1" applyAlignment="1">
      <alignment horizontal="center" vertical="center"/>
    </xf>
    <xf numFmtId="3" fontId="16" fillId="5" borderId="23" xfId="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right" vertical="center"/>
    </xf>
    <xf numFmtId="3" fontId="10" fillId="5" borderId="4" xfId="0" applyNumberFormat="1" applyFont="1" applyFill="1" applyBorder="1" applyAlignment="1">
      <alignment horizontal="right" vertical="center"/>
    </xf>
    <xf numFmtId="0" fontId="16" fillId="5" borderId="27" xfId="0" applyFont="1" applyFill="1" applyBorder="1" applyAlignment="1">
      <alignment horizontal="center" vertical="center"/>
    </xf>
    <xf numFmtId="181" fontId="4" fillId="5" borderId="28" xfId="1" applyFont="1" applyFill="1" applyBorder="1" applyAlignment="1">
      <alignment horizontal="center" vertical="center"/>
    </xf>
    <xf numFmtId="9" fontId="16" fillId="5" borderId="31" xfId="0" applyNumberFormat="1" applyFont="1" applyFill="1" applyBorder="1" applyAlignment="1">
      <alignment horizontal="center" vertical="center"/>
    </xf>
    <xf numFmtId="165" fontId="4" fillId="5" borderId="28" xfId="0" applyNumberFormat="1" applyFont="1" applyFill="1" applyBorder="1" applyAlignment="1">
      <alignment horizontal="right" vertical="center"/>
    </xf>
    <xf numFmtId="181" fontId="3" fillId="0" borderId="0" xfId="1" applyFont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0" fontId="0" fillId="7" borderId="9" xfId="0" applyFill="1" applyBorder="1" applyAlignment="1">
      <alignment vertical="center"/>
    </xf>
    <xf numFmtId="4" fontId="3" fillId="0" borderId="0" xfId="0" applyNumberFormat="1" applyFont="1" applyBorder="1" applyAlignment="1">
      <alignment horizontal="center" vertical="center"/>
    </xf>
    <xf numFmtId="10" fontId="3" fillId="7" borderId="5" xfId="3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0" fontId="3" fillId="0" borderId="0" xfId="3" applyNumberFormat="1" applyFont="1" applyBorder="1" applyAlignment="1">
      <alignment horizontal="center" vertical="center"/>
    </xf>
  </cellXfs>
  <cellStyles count="4">
    <cellStyle name="Millares" xfId="1" builtinId="3"/>
    <cellStyle name="Millares [0]" xfId="2" builtinId="6"/>
    <cellStyle name="Normal" xfId="0" builtinId="0"/>
    <cellStyle name="Porcentaje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72"/>
  <sheetViews>
    <sheetView tabSelected="1" workbookViewId="0">
      <selection activeCell="F7" sqref="F7"/>
    </sheetView>
  </sheetViews>
  <sheetFormatPr baseColWidth="10" defaultRowHeight="12.75" x14ac:dyDescent="0.2"/>
  <cols>
    <col min="1" max="1" width="9.28515625" customWidth="1"/>
    <col min="2" max="2" width="35.85546875" customWidth="1"/>
    <col min="3" max="5" width="29.42578125" customWidth="1"/>
    <col min="6" max="6" width="32.7109375" customWidth="1"/>
    <col min="7" max="9" width="29.42578125" customWidth="1"/>
  </cols>
  <sheetData>
    <row r="1" spans="2:10" ht="13.5" thickBot="1" x14ac:dyDescent="0.25">
      <c r="B1" s="43"/>
      <c r="C1" s="43"/>
      <c r="D1" s="43"/>
      <c r="E1" s="43"/>
      <c r="F1" s="43"/>
      <c r="G1" s="43"/>
      <c r="H1" s="43"/>
      <c r="I1" s="43"/>
    </row>
    <row r="2" spans="2:10" ht="34.5" thickBot="1" x14ac:dyDescent="0.25">
      <c r="B2" s="44" t="s">
        <v>0</v>
      </c>
      <c r="C2" s="45"/>
      <c r="D2" s="45"/>
      <c r="E2" s="45"/>
      <c r="F2" s="45"/>
      <c r="G2" s="45"/>
      <c r="H2" s="45"/>
      <c r="I2" s="46"/>
    </row>
    <row r="3" spans="2:10" x14ac:dyDescent="0.2">
      <c r="B3" s="43"/>
      <c r="C3" s="43"/>
      <c r="D3" s="43"/>
      <c r="E3" s="43"/>
      <c r="F3" s="43"/>
      <c r="G3" s="43"/>
      <c r="H3" s="43"/>
      <c r="I3" s="43"/>
    </row>
    <row r="4" spans="2:10" ht="13.5" thickBot="1" x14ac:dyDescent="0.25">
      <c r="B4" s="43"/>
      <c r="C4" s="43"/>
      <c r="D4" s="43"/>
      <c r="E4" s="43"/>
      <c r="F4" s="43"/>
      <c r="G4" s="43"/>
      <c r="H4" s="43"/>
      <c r="I4" s="43"/>
    </row>
    <row r="5" spans="2:10" ht="26.25" customHeight="1" thickBot="1" x14ac:dyDescent="0.25">
      <c r="B5" s="47" t="s">
        <v>1</v>
      </c>
      <c r="C5" s="48"/>
      <c r="D5" s="49"/>
      <c r="E5" s="50"/>
      <c r="F5" s="51"/>
      <c r="G5" s="51"/>
      <c r="H5" s="51"/>
      <c r="I5" s="51"/>
      <c r="J5" s="3"/>
    </row>
    <row r="6" spans="2:10" ht="13.5" thickBot="1" x14ac:dyDescent="0.25">
      <c r="B6" s="43"/>
      <c r="C6" s="43"/>
      <c r="D6" s="43"/>
      <c r="E6" s="43"/>
      <c r="F6" s="43"/>
      <c r="G6" s="43"/>
      <c r="H6" s="43"/>
      <c r="I6" s="43"/>
    </row>
    <row r="7" spans="2:10" ht="23.25" customHeight="1" thickBot="1" x14ac:dyDescent="0.25">
      <c r="B7" s="52" t="s">
        <v>2</v>
      </c>
      <c r="C7" s="50"/>
      <c r="D7" s="51"/>
      <c r="E7" s="43"/>
      <c r="F7" s="43"/>
      <c r="G7" s="43"/>
      <c r="H7" s="43"/>
      <c r="I7" s="43"/>
    </row>
    <row r="8" spans="2:10" ht="13.5" thickBot="1" x14ac:dyDescent="0.25">
      <c r="B8" s="43"/>
      <c r="C8" s="43"/>
      <c r="D8" s="51"/>
      <c r="E8" s="43"/>
      <c r="F8" s="43"/>
      <c r="G8" s="43"/>
      <c r="H8" s="43"/>
      <c r="I8" s="43"/>
    </row>
    <row r="9" spans="2:10" ht="27.75" customHeight="1" thickBot="1" x14ac:dyDescent="0.25">
      <c r="B9" s="52" t="s">
        <v>3</v>
      </c>
      <c r="C9" s="53">
        <v>2022</v>
      </c>
      <c r="D9" s="51"/>
      <c r="E9" s="43"/>
      <c r="F9" s="43"/>
      <c r="G9" s="43"/>
      <c r="H9" s="43"/>
      <c r="I9" s="43"/>
    </row>
    <row r="10" spans="2:10" ht="13.5" thickBot="1" x14ac:dyDescent="0.25">
      <c r="B10" s="43"/>
      <c r="C10" s="43"/>
      <c r="D10" s="43"/>
      <c r="E10" s="43"/>
      <c r="F10" s="43"/>
      <c r="G10" s="43"/>
      <c r="H10" s="43"/>
      <c r="I10" s="43"/>
    </row>
    <row r="11" spans="2:10" ht="24" thickBot="1" x14ac:dyDescent="0.25">
      <c r="B11" s="54" t="s">
        <v>4</v>
      </c>
      <c r="C11" s="55">
        <f>+C9-5</f>
        <v>2017</v>
      </c>
      <c r="D11" s="56">
        <v>30795.45</v>
      </c>
      <c r="E11" s="57"/>
      <c r="F11" s="43"/>
      <c r="G11" s="43"/>
      <c r="H11" s="43"/>
      <c r="I11" s="43"/>
    </row>
    <row r="12" spans="2:10" ht="24" thickBot="1" x14ac:dyDescent="0.25">
      <c r="B12" s="58" t="s">
        <v>4</v>
      </c>
      <c r="C12" s="59">
        <f>+C9-4</f>
        <v>2018</v>
      </c>
      <c r="D12" s="60">
        <v>59752.42</v>
      </c>
      <c r="E12" s="61">
        <f>(D12/D11)-100%</f>
        <v>0.94030027163103624</v>
      </c>
      <c r="F12" s="43"/>
      <c r="G12" s="43"/>
      <c r="H12" s="43"/>
      <c r="I12" s="43"/>
    </row>
    <row r="13" spans="2:10" ht="24" thickBot="1" x14ac:dyDescent="0.25">
      <c r="B13" s="54" t="s">
        <v>4</v>
      </c>
      <c r="C13" s="55">
        <f>+C9-3</f>
        <v>2019</v>
      </c>
      <c r="D13" s="56">
        <v>117604.92</v>
      </c>
      <c r="E13" s="61">
        <f>(D13/D12)-100%</f>
        <v>0.96820346355846354</v>
      </c>
      <c r="F13" s="43"/>
      <c r="G13" s="43"/>
      <c r="H13" s="43"/>
      <c r="I13" s="43"/>
    </row>
    <row r="14" spans="2:10" ht="24" thickBot="1" x14ac:dyDescent="0.25">
      <c r="B14" s="58" t="s">
        <v>4</v>
      </c>
      <c r="C14" s="59">
        <f>+C9-2</f>
        <v>2020</v>
      </c>
      <c r="D14" s="62">
        <v>112961.89</v>
      </c>
      <c r="E14" s="61">
        <f>(D14/D13)-100%</f>
        <v>-3.9479895909116713E-2</v>
      </c>
      <c r="F14" s="43"/>
      <c r="G14" s="43"/>
      <c r="H14" s="43"/>
      <c r="I14" s="43"/>
    </row>
    <row r="15" spans="2:10" ht="24" thickBot="1" x14ac:dyDescent="0.25">
      <c r="B15" s="63" t="s">
        <v>4</v>
      </c>
      <c r="C15" s="64">
        <f>+C9-1</f>
        <v>2021</v>
      </c>
      <c r="D15" s="62">
        <v>126643.01</v>
      </c>
      <c r="E15" s="65">
        <f>(D15/D14)-100%</f>
        <v>0.12111270447050759</v>
      </c>
      <c r="F15" s="43"/>
      <c r="G15" s="43"/>
      <c r="H15" s="43"/>
      <c r="I15" s="43"/>
    </row>
    <row r="16" spans="2:10" x14ac:dyDescent="0.2">
      <c r="B16" s="43"/>
      <c r="C16" s="43"/>
      <c r="D16" s="43"/>
      <c r="E16" s="43"/>
      <c r="F16" s="43"/>
      <c r="G16" s="43"/>
      <c r="H16" s="43"/>
      <c r="I16" s="43"/>
    </row>
    <row r="17" spans="2:9" ht="13.5" thickBot="1" x14ac:dyDescent="0.25">
      <c r="B17" s="43"/>
      <c r="C17" s="43"/>
      <c r="D17" s="43"/>
      <c r="E17" s="43"/>
      <c r="F17" s="43"/>
      <c r="G17" s="43"/>
      <c r="H17" s="43"/>
      <c r="I17" s="43"/>
    </row>
    <row r="18" spans="2:9" ht="30" customHeight="1" thickBot="1" x14ac:dyDescent="0.25">
      <c r="B18" s="19" t="s">
        <v>5</v>
      </c>
      <c r="C18" s="66"/>
      <c r="D18" s="50"/>
      <c r="E18" s="43"/>
      <c r="F18" s="43"/>
      <c r="G18" s="43"/>
      <c r="H18" s="43"/>
      <c r="I18" s="43"/>
    </row>
    <row r="19" spans="2:9" ht="19.5" customHeight="1" x14ac:dyDescent="0.2">
      <c r="B19" s="67" t="s">
        <v>6</v>
      </c>
      <c r="C19" s="67" t="s">
        <v>7</v>
      </c>
      <c r="D19" s="67" t="s">
        <v>8</v>
      </c>
      <c r="E19" s="43"/>
      <c r="F19" s="43"/>
      <c r="G19" s="43"/>
      <c r="H19" s="43"/>
      <c r="I19" s="43"/>
    </row>
    <row r="20" spans="2:9" ht="19.5" customHeight="1" x14ac:dyDescent="0.2">
      <c r="B20" s="68" t="s">
        <v>9</v>
      </c>
      <c r="C20" s="68" t="s">
        <v>10</v>
      </c>
      <c r="D20" s="68" t="s">
        <v>11</v>
      </c>
      <c r="E20" s="43"/>
      <c r="F20" s="43"/>
      <c r="G20" s="43"/>
      <c r="H20" s="43"/>
      <c r="I20" s="43"/>
    </row>
    <row r="21" spans="2:9" ht="27" customHeight="1" thickBot="1" x14ac:dyDescent="0.25">
      <c r="B21" s="69">
        <f>+C9-1</f>
        <v>2021</v>
      </c>
      <c r="C21" s="69">
        <f>+C9</f>
        <v>2022</v>
      </c>
      <c r="D21" s="69">
        <f>+C21</f>
        <v>2022</v>
      </c>
      <c r="E21" s="43"/>
      <c r="F21" s="51"/>
      <c r="G21" s="43"/>
      <c r="H21" s="43"/>
      <c r="I21" s="43"/>
    </row>
    <row r="22" spans="2:9" ht="26.25" customHeight="1" thickBot="1" x14ac:dyDescent="0.25">
      <c r="B22" s="20">
        <f>+D15</f>
        <v>126643.01</v>
      </c>
      <c r="C22" s="21">
        <v>0.1</v>
      </c>
      <c r="D22" s="22">
        <f>SUM(B22*C22+B22)</f>
        <v>139307.31099999999</v>
      </c>
      <c r="E22" s="43"/>
      <c r="F22" s="70"/>
      <c r="G22" s="43"/>
      <c r="H22" s="43"/>
      <c r="I22" s="43"/>
    </row>
    <row r="23" spans="2:9" ht="21" customHeight="1" thickBot="1" x14ac:dyDescent="0.25">
      <c r="B23" s="71"/>
      <c r="C23" s="51"/>
      <c r="D23" s="51"/>
      <c r="E23" s="51"/>
      <c r="F23" s="72"/>
      <c r="G23" s="43"/>
      <c r="H23" s="73"/>
      <c r="I23" s="43"/>
    </row>
    <row r="24" spans="2:9" ht="34.5" customHeight="1" thickBot="1" x14ac:dyDescent="0.25">
      <c r="B24" s="15" t="s">
        <v>12</v>
      </c>
      <c r="C24" s="16">
        <f>+C9</f>
        <v>2022</v>
      </c>
      <c r="D24" s="17" t="s">
        <v>13</v>
      </c>
      <c r="E24" s="18">
        <f>+C15</f>
        <v>2021</v>
      </c>
      <c r="F24" s="43"/>
      <c r="G24" s="43"/>
      <c r="H24" s="43"/>
      <c r="I24" s="43"/>
    </row>
    <row r="25" spans="2:9" ht="18.75" thickBot="1" x14ac:dyDescent="0.25">
      <c r="B25" s="74"/>
      <c r="C25" s="74"/>
      <c r="D25" s="51"/>
      <c r="E25" s="74"/>
      <c r="F25" s="51"/>
      <c r="G25" s="43"/>
      <c r="H25" s="43"/>
      <c r="I25" s="43"/>
    </row>
    <row r="26" spans="2:9" ht="18" x14ac:dyDescent="0.2">
      <c r="B26" s="75" t="s">
        <v>14</v>
      </c>
      <c r="C26" s="76" t="s">
        <v>15</v>
      </c>
      <c r="D26" s="76" t="s">
        <v>16</v>
      </c>
      <c r="E26" s="77" t="s">
        <v>17</v>
      </c>
      <c r="F26" s="78" t="s">
        <v>18</v>
      </c>
      <c r="G26" s="79" t="s">
        <v>15</v>
      </c>
      <c r="H26" s="76" t="s">
        <v>16</v>
      </c>
      <c r="I26" s="77" t="s">
        <v>17</v>
      </c>
    </row>
    <row r="27" spans="2:9" ht="21" thickBot="1" x14ac:dyDescent="0.25">
      <c r="B27" s="80"/>
      <c r="C27" s="81" t="s">
        <v>19</v>
      </c>
      <c r="D27" s="82" t="s">
        <v>20</v>
      </c>
      <c r="E27" s="83" t="s">
        <v>21</v>
      </c>
      <c r="F27" s="84"/>
      <c r="G27" s="85" t="s">
        <v>19</v>
      </c>
      <c r="H27" s="82" t="s">
        <v>22</v>
      </c>
      <c r="I27" s="83" t="s">
        <v>21</v>
      </c>
    </row>
    <row r="28" spans="2:9" ht="18" customHeight="1" x14ac:dyDescent="0.2">
      <c r="B28" s="86" t="s">
        <v>23</v>
      </c>
      <c r="C28" s="87"/>
      <c r="D28" s="88"/>
      <c r="E28" s="89"/>
      <c r="F28" s="86" t="s">
        <v>23</v>
      </c>
      <c r="G28" s="90"/>
      <c r="H28" s="91"/>
      <c r="I28" s="92"/>
    </row>
    <row r="29" spans="2:9" ht="18" customHeight="1" x14ac:dyDescent="0.2">
      <c r="B29" s="93">
        <v>2021</v>
      </c>
      <c r="C29" s="94">
        <v>1</v>
      </c>
      <c r="D29" s="23">
        <v>500</v>
      </c>
      <c r="E29" s="95">
        <f>+C29*D29</f>
        <v>500</v>
      </c>
      <c r="F29" s="93">
        <v>2021</v>
      </c>
      <c r="G29" s="94">
        <v>1</v>
      </c>
      <c r="H29" s="96">
        <v>0.02</v>
      </c>
      <c r="I29" s="24">
        <f>SUM(D15*H29)</f>
        <v>2532.8602000000001</v>
      </c>
    </row>
    <row r="30" spans="2:9" ht="18" customHeight="1" x14ac:dyDescent="0.2">
      <c r="B30" s="97" t="s">
        <v>23</v>
      </c>
      <c r="C30" s="98"/>
      <c r="D30" s="25"/>
      <c r="E30" s="99"/>
      <c r="F30" s="97" t="s">
        <v>23</v>
      </c>
      <c r="G30" s="98"/>
      <c r="H30" s="25"/>
      <c r="I30" s="100"/>
    </row>
    <row r="31" spans="2:9" ht="18" customHeight="1" x14ac:dyDescent="0.2">
      <c r="B31" s="101">
        <v>2022</v>
      </c>
      <c r="C31" s="102">
        <v>1</v>
      </c>
      <c r="D31" s="26">
        <v>500</v>
      </c>
      <c r="E31" s="95">
        <f>+C31*D31</f>
        <v>500</v>
      </c>
      <c r="F31" s="103">
        <v>2022</v>
      </c>
      <c r="G31" s="98">
        <v>1</v>
      </c>
      <c r="H31" s="104">
        <v>0.02</v>
      </c>
      <c r="I31" s="105">
        <f>SUM(D22*H31)</f>
        <v>2786.1462199999996</v>
      </c>
    </row>
    <row r="32" spans="2:9" ht="18" customHeight="1" x14ac:dyDescent="0.2">
      <c r="B32" s="106" t="s">
        <v>23</v>
      </c>
      <c r="C32" s="107"/>
      <c r="D32" s="27"/>
      <c r="E32" s="108"/>
      <c r="F32" s="109" t="s">
        <v>23</v>
      </c>
      <c r="G32" s="110"/>
      <c r="H32" s="111"/>
      <c r="I32" s="112"/>
    </row>
    <row r="33" spans="2:9" ht="18" customHeight="1" x14ac:dyDescent="0.2">
      <c r="B33" s="93">
        <v>2021</v>
      </c>
      <c r="C33" s="94">
        <v>4</v>
      </c>
      <c r="D33" s="28">
        <v>500</v>
      </c>
      <c r="E33" s="95">
        <f>+C33*D33</f>
        <v>2000</v>
      </c>
      <c r="F33" s="93">
        <v>2021</v>
      </c>
      <c r="G33" s="113">
        <v>0</v>
      </c>
      <c r="H33" s="114">
        <v>0.03</v>
      </c>
      <c r="I33" s="24">
        <f>SUM(D15*H33)</f>
        <v>3799.2902999999997</v>
      </c>
    </row>
    <row r="34" spans="2:9" ht="18" customHeight="1" x14ac:dyDescent="0.2">
      <c r="B34" s="97" t="s">
        <v>23</v>
      </c>
      <c r="C34" s="98"/>
      <c r="D34" s="29"/>
      <c r="E34" s="99"/>
      <c r="F34" s="97" t="s">
        <v>23</v>
      </c>
      <c r="G34" s="115"/>
      <c r="H34" s="110"/>
      <c r="I34" s="100"/>
    </row>
    <row r="35" spans="2:9" ht="18" customHeight="1" x14ac:dyDescent="0.2">
      <c r="B35" s="101">
        <v>2022</v>
      </c>
      <c r="C35" s="98">
        <v>7</v>
      </c>
      <c r="D35" s="30">
        <v>600</v>
      </c>
      <c r="E35" s="95">
        <f>+C35*D35</f>
        <v>4200</v>
      </c>
      <c r="F35" s="101">
        <v>2022</v>
      </c>
      <c r="G35" s="115">
        <v>0</v>
      </c>
      <c r="H35" s="116">
        <v>0.03</v>
      </c>
      <c r="I35" s="105">
        <f>SUM(D22*H35)</f>
        <v>4179.2193299999999</v>
      </c>
    </row>
    <row r="36" spans="2:9" ht="18" customHeight="1" x14ac:dyDescent="0.2">
      <c r="B36" s="106" t="s">
        <v>23</v>
      </c>
      <c r="C36" s="107"/>
      <c r="D36" s="31"/>
      <c r="E36" s="108"/>
      <c r="F36" s="106" t="s">
        <v>23</v>
      </c>
      <c r="G36" s="107"/>
      <c r="H36" s="117"/>
      <c r="I36" s="100"/>
    </row>
    <row r="37" spans="2:9" ht="18" customHeight="1" x14ac:dyDescent="0.2">
      <c r="B37" s="93">
        <v>2021</v>
      </c>
      <c r="C37" s="94">
        <v>3</v>
      </c>
      <c r="D37" s="28">
        <v>400</v>
      </c>
      <c r="E37" s="95">
        <f>+C37*D37</f>
        <v>1200</v>
      </c>
      <c r="F37" s="93">
        <v>2021</v>
      </c>
      <c r="G37" s="118">
        <v>0</v>
      </c>
      <c r="H37" s="114">
        <v>0.01</v>
      </c>
      <c r="I37" s="24">
        <f>SUM(D15*H37)</f>
        <v>1266.4301</v>
      </c>
    </row>
    <row r="38" spans="2:9" ht="18" customHeight="1" x14ac:dyDescent="0.2">
      <c r="B38" s="97" t="s">
        <v>23</v>
      </c>
      <c r="C38" s="98"/>
      <c r="D38" s="32"/>
      <c r="E38" s="108"/>
      <c r="F38" s="97" t="s">
        <v>23</v>
      </c>
      <c r="G38" s="107"/>
      <c r="H38" s="119"/>
      <c r="I38" s="100"/>
    </row>
    <row r="39" spans="2:9" ht="18" customHeight="1" x14ac:dyDescent="0.2">
      <c r="B39" s="101">
        <v>2022</v>
      </c>
      <c r="C39" s="102">
        <v>3</v>
      </c>
      <c r="D39" s="33">
        <v>600</v>
      </c>
      <c r="E39" s="95">
        <f>+C39*D39</f>
        <v>1800</v>
      </c>
      <c r="F39" s="101">
        <v>2022</v>
      </c>
      <c r="G39" s="102">
        <v>0</v>
      </c>
      <c r="H39" s="116">
        <v>0.01</v>
      </c>
      <c r="I39" s="105">
        <f>SUM(D22*H39)</f>
        <v>1393.0731099999998</v>
      </c>
    </row>
    <row r="40" spans="2:9" ht="18" x14ac:dyDescent="0.2">
      <c r="B40" s="109" t="s">
        <v>23</v>
      </c>
      <c r="C40" s="98"/>
      <c r="D40" s="25"/>
      <c r="E40" s="99"/>
      <c r="F40" s="109" t="s">
        <v>23</v>
      </c>
      <c r="G40" s="98"/>
      <c r="H40" s="117"/>
      <c r="I40" s="120"/>
    </row>
    <row r="41" spans="2:9" ht="18" x14ac:dyDescent="0.2">
      <c r="B41" s="93">
        <v>2021</v>
      </c>
      <c r="C41" s="94">
        <v>3</v>
      </c>
      <c r="D41" s="28">
        <v>300</v>
      </c>
      <c r="E41" s="95">
        <f>+C41*D41</f>
        <v>900</v>
      </c>
      <c r="F41" s="93">
        <v>2021</v>
      </c>
      <c r="G41" s="118">
        <v>0</v>
      </c>
      <c r="H41" s="114">
        <v>0.02</v>
      </c>
      <c r="I41" s="24">
        <f>SUM(D15*H41)</f>
        <v>2532.8602000000001</v>
      </c>
    </row>
    <row r="42" spans="2:9" ht="18" x14ac:dyDescent="0.2">
      <c r="B42" s="97" t="s">
        <v>23</v>
      </c>
      <c r="C42" s="98"/>
      <c r="D42" s="32"/>
      <c r="E42" s="108"/>
      <c r="F42" s="97" t="s">
        <v>23</v>
      </c>
      <c r="G42" s="107"/>
      <c r="H42" s="119"/>
      <c r="I42" s="100"/>
    </row>
    <row r="43" spans="2:9" ht="18.75" thickBot="1" x14ac:dyDescent="0.25">
      <c r="B43" s="121">
        <v>2022</v>
      </c>
      <c r="C43" s="122">
        <v>3</v>
      </c>
      <c r="D43" s="34">
        <v>300</v>
      </c>
      <c r="E43" s="123">
        <f>+C43*D43</f>
        <v>900</v>
      </c>
      <c r="F43" s="121">
        <v>2022</v>
      </c>
      <c r="G43" s="122">
        <v>0</v>
      </c>
      <c r="H43" s="124">
        <v>0.02</v>
      </c>
      <c r="I43" s="125">
        <f>SUM(D22*H43)</f>
        <v>2786.1462199999996</v>
      </c>
    </row>
    <row r="44" spans="2:9" x14ac:dyDescent="0.2">
      <c r="B44" s="43"/>
      <c r="C44" s="43"/>
      <c r="D44" s="43"/>
      <c r="E44" s="43"/>
      <c r="F44" s="43"/>
      <c r="G44" s="43"/>
      <c r="H44" s="43"/>
      <c r="I44" s="43"/>
    </row>
    <row r="45" spans="2:9" ht="21" thickBot="1" x14ac:dyDescent="0.25">
      <c r="B45" s="43"/>
      <c r="C45" s="43"/>
      <c r="D45" s="43"/>
      <c r="E45" s="43"/>
      <c r="F45" s="51"/>
      <c r="G45" s="126"/>
      <c r="H45" s="51"/>
      <c r="I45" s="43"/>
    </row>
    <row r="46" spans="2:9" ht="21" thickBot="1" x14ac:dyDescent="0.25">
      <c r="B46" s="35" t="s">
        <v>24</v>
      </c>
      <c r="C46" s="36">
        <f>+C15</f>
        <v>2021</v>
      </c>
      <c r="D46" s="37">
        <f>+E29+E33+E37+E41+I29+I33+I37+I41</f>
        <v>14731.4408</v>
      </c>
      <c r="E46" s="127" t="s">
        <v>22</v>
      </c>
      <c r="F46" s="128"/>
      <c r="G46" s="129"/>
      <c r="H46" s="51"/>
      <c r="I46" s="43"/>
    </row>
    <row r="47" spans="2:9" ht="8.25" customHeight="1" thickBot="1" x14ac:dyDescent="0.25">
      <c r="B47" s="51"/>
      <c r="C47" s="130"/>
      <c r="D47" s="131"/>
      <c r="E47" s="132"/>
      <c r="F47" s="74"/>
      <c r="G47" s="133"/>
      <c r="H47" s="51"/>
      <c r="I47" s="43"/>
    </row>
    <row r="48" spans="2:9" ht="21" thickBot="1" x14ac:dyDescent="0.25">
      <c r="B48" s="38" t="s">
        <v>25</v>
      </c>
      <c r="C48" s="36">
        <f>+C9</f>
        <v>2022</v>
      </c>
      <c r="D48" s="39">
        <f>+E31+E35+E39+E43+I31+I35+I39+I43</f>
        <v>18544.584879999999</v>
      </c>
      <c r="E48" s="134">
        <f>(D48/D46)-100%</f>
        <v>0.25884393331031119</v>
      </c>
      <c r="F48" s="135"/>
      <c r="G48" s="136"/>
      <c r="H48" s="51"/>
      <c r="I48" s="43"/>
    </row>
    <row r="49" spans="2:10" ht="18" customHeight="1" x14ac:dyDescent="0.2">
      <c r="B49" s="43"/>
      <c r="C49" s="43"/>
      <c r="D49" s="43"/>
      <c r="E49" s="43"/>
      <c r="F49" s="43"/>
      <c r="G49" s="43"/>
      <c r="H49" s="43"/>
      <c r="I49" s="43"/>
    </row>
    <row r="50" spans="2:10" ht="18" customHeight="1" thickBot="1" x14ac:dyDescent="0.25">
      <c r="B50" s="43"/>
      <c r="C50" s="43"/>
      <c r="D50" s="43"/>
      <c r="E50" s="43"/>
      <c r="F50" s="43"/>
      <c r="G50" s="43"/>
      <c r="H50" s="43"/>
      <c r="I50" s="43"/>
    </row>
    <row r="51" spans="2:10" ht="30" customHeight="1" thickBot="1" x14ac:dyDescent="0.25">
      <c r="B51" s="38" t="s">
        <v>26</v>
      </c>
      <c r="C51" s="40"/>
      <c r="D51" s="41">
        <f>+C46</f>
        <v>2021</v>
      </c>
      <c r="E51" s="42">
        <f>+D46/D15</f>
        <v>0.11632257319215644</v>
      </c>
      <c r="F51" s="127" t="s">
        <v>22</v>
      </c>
      <c r="G51" s="43"/>
      <c r="H51" s="43"/>
      <c r="I51" s="43"/>
    </row>
    <row r="52" spans="2:10" ht="8.25" customHeight="1" thickBot="1" x14ac:dyDescent="0.25">
      <c r="B52" s="43"/>
      <c r="C52" s="43"/>
      <c r="D52" s="43"/>
      <c r="E52" s="43"/>
      <c r="F52" s="132"/>
      <c r="G52" s="43"/>
      <c r="H52" s="43"/>
      <c r="I52" s="43"/>
    </row>
    <row r="53" spans="2:10" ht="30" customHeight="1" thickBot="1" x14ac:dyDescent="0.25">
      <c r="B53" s="38" t="s">
        <v>27</v>
      </c>
      <c r="C53" s="40"/>
      <c r="D53" s="41">
        <f>+C48</f>
        <v>2022</v>
      </c>
      <c r="E53" s="42">
        <f>+D48/D22</f>
        <v>0.13311996869999163</v>
      </c>
      <c r="F53" s="134">
        <f>(E53/E51)-100%</f>
        <v>0.14440357573664664</v>
      </c>
      <c r="G53" s="43"/>
      <c r="H53" s="43"/>
      <c r="I53" s="43"/>
    </row>
    <row r="59" spans="2:10" ht="15.75" x14ac:dyDescent="0.25">
      <c r="B59" s="1"/>
      <c r="C59" s="5"/>
      <c r="F59" s="1"/>
      <c r="G59" s="5"/>
    </row>
    <row r="60" spans="2:10" ht="15.75" x14ac:dyDescent="0.25">
      <c r="B60" s="5"/>
      <c r="C60" s="5"/>
      <c r="D60" s="3"/>
      <c r="F60" s="2"/>
      <c r="G60" s="2"/>
    </row>
    <row r="61" spans="2:10" ht="24" customHeight="1" x14ac:dyDescent="0.2">
      <c r="F61" s="2"/>
      <c r="G61" s="2"/>
    </row>
    <row r="62" spans="2:10" ht="24.75" customHeight="1" x14ac:dyDescent="0.2">
      <c r="H62" s="6"/>
      <c r="I62" s="3"/>
    </row>
    <row r="63" spans="2:10" ht="19.5" customHeight="1" x14ac:dyDescent="0.25">
      <c r="G63" s="1"/>
      <c r="H63" s="12"/>
      <c r="I63" s="5"/>
      <c r="J63" s="12"/>
    </row>
    <row r="64" spans="2:10" ht="24.75" customHeight="1" x14ac:dyDescent="0.25">
      <c r="G64" s="4"/>
      <c r="H64" s="4"/>
      <c r="I64" s="7"/>
      <c r="J64" s="3"/>
    </row>
    <row r="65" spans="2:10" ht="18" x14ac:dyDescent="0.25">
      <c r="B65" s="3"/>
      <c r="C65" s="11"/>
      <c r="D65" s="3"/>
      <c r="E65" s="3"/>
      <c r="G65" s="13"/>
      <c r="H65" s="14"/>
      <c r="I65" s="3"/>
      <c r="J65" s="3"/>
    </row>
    <row r="68" spans="2:10" ht="25.5" customHeight="1" x14ac:dyDescent="0.2">
      <c r="F68" s="3"/>
      <c r="G68" s="3"/>
      <c r="H68" s="8"/>
    </row>
    <row r="69" spans="2:10" ht="13.5" customHeight="1" x14ac:dyDescent="0.25">
      <c r="D69" s="7"/>
      <c r="E69" s="7"/>
      <c r="F69" s="7"/>
      <c r="G69" s="3"/>
      <c r="H69" s="3"/>
    </row>
    <row r="70" spans="2:10" ht="25.5" customHeight="1" x14ac:dyDescent="0.3">
      <c r="D70" s="3"/>
      <c r="E70" s="10"/>
      <c r="F70" s="3"/>
      <c r="G70" s="8"/>
      <c r="H70" s="9"/>
    </row>
    <row r="71" spans="2:10" ht="25.5" customHeight="1" x14ac:dyDescent="0.2">
      <c r="D71" s="3"/>
      <c r="E71" s="3"/>
      <c r="F71" s="3"/>
    </row>
    <row r="72" spans="2:10" x14ac:dyDescent="0.2">
      <c r="C72" s="3"/>
      <c r="D72" s="3"/>
      <c r="E72" s="3"/>
    </row>
  </sheetData>
  <pageMargins left="0.24" right="0.28000000000000003" top="0.47" bottom="0.34" header="0" footer="0"/>
  <pageSetup paperSize="9" scale="5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2021-08-23T10:35:09Z</cp:lastPrinted>
  <dcterms:created xsi:type="dcterms:W3CDTF">2000-12-12T09:26:34Z</dcterms:created>
  <dcterms:modified xsi:type="dcterms:W3CDTF">2021-08-23T10:35:37Z</dcterms:modified>
</cp:coreProperties>
</file>