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DC3BB26B-C79E-4BC2-A9AC-B79678392A6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Hoja1!$A$1:$M$43</definedName>
  </definedNames>
  <calcPr calcId="0"/>
</workbook>
</file>

<file path=xl/calcChain.xml><?xml version="1.0" encoding="utf-8"?>
<calcChain xmlns="http://schemas.openxmlformats.org/spreadsheetml/2006/main">
  <c r="E9" i="1" l="1"/>
  <c r="G9" i="1"/>
  <c r="I9" i="1"/>
  <c r="K9" i="1"/>
  <c r="M9" i="1"/>
  <c r="D12" i="1"/>
  <c r="D14" i="1" s="1"/>
  <c r="D16" i="1" s="1"/>
  <c r="D18" i="1" s="1"/>
  <c r="D20" i="1" s="1"/>
  <c r="D22" i="1" s="1"/>
  <c r="D26" i="1" s="1"/>
  <c r="F12" i="1"/>
  <c r="H12" i="1"/>
  <c r="H14" i="1" s="1"/>
  <c r="H16" i="1" s="1"/>
  <c r="H18" i="1" s="1"/>
  <c r="H20" i="1" s="1"/>
  <c r="H22" i="1" s="1"/>
  <c r="J12" i="1"/>
  <c r="L12" i="1"/>
  <c r="F14" i="1"/>
  <c r="F16" i="1" s="1"/>
  <c r="F18" i="1" s="1"/>
  <c r="F20" i="1" s="1"/>
  <c r="F22" i="1" s="1"/>
  <c r="J14" i="1"/>
  <c r="L14" i="1"/>
  <c r="J16" i="1"/>
  <c r="J18" i="1" s="1"/>
  <c r="J20" i="1" s="1"/>
  <c r="J22" i="1" s="1"/>
  <c r="J26" i="1" s="1"/>
  <c r="L16" i="1"/>
  <c r="L18" i="1" s="1"/>
  <c r="L20" i="1" s="1"/>
  <c r="L22" i="1" s="1"/>
  <c r="L26" i="1" s="1"/>
  <c r="D25" i="1"/>
  <c r="F25" i="1"/>
  <c r="H25" i="1"/>
  <c r="J25" i="1"/>
  <c r="L25" i="1"/>
  <c r="F26" i="1" l="1"/>
  <c r="H26" i="1"/>
  <c r="H28" i="1" s="1"/>
  <c r="D27" i="1"/>
  <c r="D28" i="1"/>
  <c r="F28" i="1"/>
  <c r="F27" i="1"/>
  <c r="J27" i="1"/>
  <c r="J28" i="1"/>
  <c r="H27" i="1"/>
  <c r="L27" i="1"/>
  <c r="L28" i="1"/>
  <c r="I28" i="1" l="1"/>
  <c r="H32" i="1"/>
  <c r="H39" i="1"/>
  <c r="G28" i="1"/>
  <c r="F32" i="1"/>
  <c r="F39" i="1"/>
  <c r="L32" i="1"/>
  <c r="L39" i="1"/>
  <c r="M28" i="1"/>
  <c r="J39" i="1"/>
  <c r="J32" i="1"/>
  <c r="J40" i="1" s="1"/>
  <c r="J42" i="1" s="1"/>
  <c r="J43" i="1" s="1"/>
  <c r="K28" i="1"/>
  <c r="D32" i="1"/>
  <c r="E28" i="1"/>
  <c r="D39" i="1"/>
  <c r="L40" i="1" l="1"/>
  <c r="L42" i="1" s="1"/>
  <c r="L43" i="1" s="1"/>
  <c r="H40" i="1"/>
  <c r="D40" i="1"/>
  <c r="F40" i="1"/>
  <c r="H42" i="1"/>
  <c r="H43" i="1" s="1"/>
  <c r="E40" i="1" l="1"/>
  <c r="D42" i="1"/>
  <c r="D43" i="1" s="1"/>
  <c r="G40" i="1"/>
  <c r="F42" i="1"/>
  <c r="F43" i="1" s="1"/>
  <c r="G43" i="1" s="1"/>
  <c r="M40" i="1"/>
  <c r="I40" i="1"/>
  <c r="K40" i="1"/>
  <c r="I43" i="1" l="1"/>
  <c r="E43" i="1"/>
  <c r="M43" i="1"/>
  <c r="K43" i="1"/>
</calcChain>
</file>

<file path=xl/sharedStrings.xml><?xml version="1.0" encoding="utf-8"?>
<sst xmlns="http://schemas.openxmlformats.org/spreadsheetml/2006/main" count="64" uniqueCount="38">
  <si>
    <t>TABLA DE RENTABILIDAD DE LAS VENTAS DE UN PRODUCTO EN GRANDES CLIENTES</t>
  </si>
  <si>
    <t>PERIODO :</t>
  </si>
  <si>
    <t>( PONER PERIODO )</t>
  </si>
  <si>
    <t>PRODUCTO :</t>
  </si>
  <si>
    <t>( NOMBRE</t>
  </si>
  <si>
    <t>%</t>
  </si>
  <si>
    <t>( PONER NOMBRE )</t>
  </si>
  <si>
    <t>CLIENTE )</t>
  </si>
  <si>
    <t>SOBRE EL</t>
  </si>
  <si>
    <t>TOTAL</t>
  </si>
  <si>
    <t>UNIDADES COMPRADAS</t>
  </si>
  <si>
    <t>PRECIO BASE FABRICA</t>
  </si>
  <si>
    <t>DESCUENTO 1</t>
  </si>
  <si>
    <t>RESTA</t>
  </si>
  <si>
    <t xml:space="preserve">                                                       DESCUENTO 2</t>
  </si>
  <si>
    <t xml:space="preserve">                                                                      RESTA</t>
  </si>
  <si>
    <t>DESCUENTO 3</t>
  </si>
  <si>
    <t xml:space="preserve">                                    ACCIONES ESPECIALES</t>
  </si>
  <si>
    <t>OTROS</t>
  </si>
  <si>
    <t xml:space="preserve">                                             ATIPICOS TOTALES</t>
  </si>
  <si>
    <t>DTOS POR PRONTO PAGO</t>
  </si>
  <si>
    <t>OTROS COSTES DE CREDITOS</t>
  </si>
  <si>
    <t>TOTAL COSTES FINANCIEROS</t>
  </si>
  <si>
    <t>TOTAL DESCUENTOS + ATIPICOS</t>
  </si>
  <si>
    <t>COMPRA EN U.M. ( SIN IVA )</t>
  </si>
  <si>
    <t>APORTACIONES</t>
  </si>
  <si>
    <t>BONIFICACIONES EN MERCANCIA</t>
  </si>
  <si>
    <t>COSTE DE APORTAC./BONIFICAC.</t>
  </si>
  <si>
    <t>COSTE EQUIPO DE VENTAS</t>
  </si>
  <si>
    <t>COSTE MERCHANDISING</t>
  </si>
  <si>
    <t>COSTE PROMOTORAS/ES</t>
  </si>
  <si>
    <t>COSTE DE GESTION</t>
  </si>
  <si>
    <t>DEVOLUCIONES/ROTURAS</t>
  </si>
  <si>
    <t>TOTAL COSTES DE VENTA</t>
  </si>
  <si>
    <t>SUMA DE COSTES  OPERATIVOS</t>
  </si>
  <si>
    <t>COSTES + DESCUENTOS + ATIPICOS</t>
  </si>
  <si>
    <t>CONTRIBUCION AL GASTO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</si>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</sst>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 * #,##0_ ;_ * \-#,##0_ ;_ * &quot;-&quot;_ ;_ @_ "/>
    <numFmt numFmtId="189" formatCode="_ * #,##0.00_ ;_ * \-#,##0.00_ ;_ * &quot;-&quot;??_ ;_ @_ "/>
    <numFmt numFmtId="194" formatCode="0.000"/>
    <numFmt numFmtId="195" formatCode="0.000%"/>
  </numFmts>
  <fonts count="22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b/>
      <sz val="2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sz val="16"/>
      <name val="Arial"/>
      <family val="2"/>
    </font>
    <font>
      <sz val="16"/>
      <color indexed="10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28"/>
      <name val="Arial"/>
      <family val="2"/>
    </font>
    <font>
      <b/>
      <sz val="16"/>
      <color indexed="8"/>
      <name val="Arial"/>
      <family val="2"/>
    </font>
    <font>
      <b/>
      <sz val="16"/>
      <color indexed="10"/>
      <name val="Arial"/>
      <family val="2"/>
    </font>
    <font>
      <b/>
      <sz val="18"/>
      <color indexed="8"/>
      <name val="Arial"/>
      <family val="2"/>
    </font>
    <font>
      <sz val="18"/>
      <color indexed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0625">
        <bgColor theme="2" tint="-9.9978637043366805E-2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theme="5" tint="0.79998168889431442"/>
      </patternFill>
    </fill>
    <fill>
      <patternFill patternType="gray0625">
        <bgColor theme="5" tint="0.39997558519241921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89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4" fillId="0" borderId="0" xfId="0" applyFont="1"/>
    <xf numFmtId="0" fontId="15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left" vertical="center"/>
    </xf>
    <xf numFmtId="2" fontId="13" fillId="3" borderId="33" xfId="1" applyNumberFormat="1" applyFont="1" applyFill="1" applyBorder="1" applyAlignment="1">
      <alignment vertical="center"/>
    </xf>
    <xf numFmtId="2" fontId="13" fillId="3" borderId="1" xfId="3" applyNumberFormat="1" applyFont="1" applyFill="1" applyBorder="1" applyAlignment="1">
      <alignment horizontal="center" vertical="center"/>
    </xf>
    <xf numFmtId="2" fontId="13" fillId="3" borderId="2" xfId="3" applyNumberFormat="1" applyFont="1" applyFill="1" applyBorder="1" applyAlignment="1">
      <alignment horizontal="center" vertical="center"/>
    </xf>
    <xf numFmtId="195" fontId="18" fillId="2" borderId="33" xfId="3" applyNumberFormat="1" applyFont="1" applyFill="1" applyBorder="1" applyAlignment="1">
      <alignment horizontal="center" vertical="center"/>
    </xf>
    <xf numFmtId="189" fontId="18" fillId="2" borderId="17" xfId="1" applyFont="1" applyFill="1" applyBorder="1" applyAlignment="1">
      <alignment vertical="center"/>
    </xf>
    <xf numFmtId="194" fontId="11" fillId="2" borderId="1" xfId="0" applyNumberFormat="1" applyFont="1" applyFill="1" applyBorder="1" applyAlignment="1">
      <alignment horizontal="center" vertical="center"/>
    </xf>
    <xf numFmtId="194" fontId="11" fillId="2" borderId="2" xfId="0" applyNumberFormat="1" applyFont="1" applyFill="1" applyBorder="1" applyAlignment="1">
      <alignment horizontal="center" vertical="center"/>
    </xf>
    <xf numFmtId="10" fontId="18" fillId="2" borderId="3" xfId="3" applyNumberFormat="1" applyFont="1" applyFill="1" applyBorder="1" applyAlignment="1">
      <alignment horizontal="center" vertical="center"/>
    </xf>
    <xf numFmtId="10" fontId="18" fillId="2" borderId="33" xfId="3" applyNumberFormat="1" applyFont="1" applyFill="1" applyBorder="1" applyAlignment="1">
      <alignment horizontal="center" vertical="center"/>
    </xf>
    <xf numFmtId="10" fontId="20" fillId="3" borderId="33" xfId="0" applyNumberFormat="1" applyFont="1" applyFill="1" applyBorder="1" applyAlignment="1">
      <alignment horizontal="center" vertical="center"/>
    </xf>
    <xf numFmtId="10" fontId="21" fillId="3" borderId="1" xfId="0" applyNumberFormat="1" applyFont="1" applyFill="1" applyBorder="1" applyAlignment="1">
      <alignment horizontal="center" vertical="center"/>
    </xf>
    <xf numFmtId="10" fontId="21" fillId="3" borderId="2" xfId="0" applyNumberFormat="1" applyFont="1" applyFill="1" applyBorder="1" applyAlignment="1">
      <alignment horizontal="center" vertical="center"/>
    </xf>
    <xf numFmtId="195" fontId="2" fillId="5" borderId="33" xfId="0" applyNumberFormat="1" applyFont="1" applyFill="1" applyBorder="1" applyAlignment="1">
      <alignment horizontal="center" vertical="center"/>
    </xf>
    <xf numFmtId="10" fontId="20" fillId="5" borderId="33" xfId="3" applyNumberFormat="1" applyFont="1" applyFill="1" applyBorder="1" applyAlignment="1">
      <alignment horizontal="center" vertical="center"/>
    </xf>
    <xf numFmtId="195" fontId="20" fillId="5" borderId="33" xfId="3" applyNumberFormat="1" applyFont="1" applyFill="1" applyBorder="1" applyAlignment="1">
      <alignment horizontal="center" vertical="center"/>
    </xf>
    <xf numFmtId="195" fontId="2" fillId="4" borderId="33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/>
    </xf>
    <xf numFmtId="10" fontId="18" fillId="4" borderId="3" xfId="3" applyNumberFormat="1" applyFont="1" applyFill="1" applyBorder="1" applyAlignment="1">
      <alignment horizontal="center" vertical="center"/>
    </xf>
    <xf numFmtId="10" fontId="18" fillId="4" borderId="33" xfId="3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95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5" fillId="0" borderId="0" xfId="0" applyNumberFormat="1" applyFont="1" applyAlignment="1">
      <alignment horizontal="center" vertical="center"/>
    </xf>
    <xf numFmtId="195" fontId="4" fillId="0" borderId="0" xfId="0" applyNumberFormat="1" applyFont="1" applyAlignment="1">
      <alignment vertical="center"/>
    </xf>
    <xf numFmtId="0" fontId="17" fillId="6" borderId="4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0" fontId="19" fillId="7" borderId="1" xfId="0" applyFont="1" applyFill="1" applyBorder="1" applyAlignment="1">
      <alignment vertical="center"/>
    </xf>
    <xf numFmtId="0" fontId="10" fillId="7" borderId="2" xfId="0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0" fontId="4" fillId="7" borderId="12" xfId="0" applyFont="1" applyFill="1" applyBorder="1" applyAlignment="1">
      <alignment vertical="center"/>
    </xf>
    <xf numFmtId="0" fontId="16" fillId="7" borderId="15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16" fillId="7" borderId="16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17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15" fillId="8" borderId="27" xfId="0" applyFont="1" applyFill="1" applyBorder="1" applyAlignment="1">
      <alignment horizontal="left" vertical="center"/>
    </xf>
    <xf numFmtId="0" fontId="4" fillId="8" borderId="28" xfId="0" applyFont="1" applyFill="1" applyBorder="1" applyAlignment="1">
      <alignment horizontal="center" vertical="center"/>
    </xf>
    <xf numFmtId="0" fontId="19" fillId="8" borderId="35" xfId="0" applyFont="1" applyFill="1" applyBorder="1" applyAlignment="1">
      <alignment horizontal="center" vertical="center"/>
    </xf>
    <xf numFmtId="10" fontId="18" fillId="8" borderId="35" xfId="3" applyNumberFormat="1" applyFont="1" applyFill="1" applyBorder="1" applyAlignment="1">
      <alignment horizontal="center" vertical="center"/>
    </xf>
    <xf numFmtId="10" fontId="18" fillId="8" borderId="37" xfId="3" applyNumberFormat="1" applyFont="1" applyFill="1" applyBorder="1" applyAlignment="1">
      <alignment horizontal="center" vertical="center"/>
    </xf>
    <xf numFmtId="0" fontId="15" fillId="8" borderId="29" xfId="0" applyFont="1" applyFill="1" applyBorder="1" applyAlignment="1">
      <alignment horizontal="left" vertical="center"/>
    </xf>
    <xf numFmtId="0" fontId="4" fillId="8" borderId="30" xfId="0" applyFont="1" applyFill="1" applyBorder="1" applyAlignment="1">
      <alignment horizontal="center" vertical="center"/>
    </xf>
    <xf numFmtId="2" fontId="19" fillId="8" borderId="36" xfId="0" applyNumberFormat="1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vertical="center"/>
    </xf>
    <xf numFmtId="0" fontId="11" fillId="8" borderId="38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left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left" vertical="center"/>
    </xf>
    <xf numFmtId="0" fontId="4" fillId="9" borderId="0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left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left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left" vertical="center"/>
    </xf>
    <xf numFmtId="0" fontId="4" fillId="10" borderId="0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left" vertical="center"/>
    </xf>
    <xf numFmtId="0" fontId="4" fillId="9" borderId="22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10" fontId="14" fillId="11" borderId="23" xfId="3" applyNumberFormat="1" applyFont="1" applyFill="1" applyBorder="1" applyAlignment="1">
      <alignment horizontal="left" vertical="center"/>
    </xf>
    <xf numFmtId="2" fontId="6" fillId="11" borderId="23" xfId="0" applyNumberFormat="1" applyFont="1" applyFill="1" applyBorder="1" applyAlignment="1">
      <alignment horizontal="center" vertical="center"/>
    </xf>
    <xf numFmtId="2" fontId="9" fillId="11" borderId="23" xfId="0" applyNumberFormat="1" applyFont="1" applyFill="1" applyBorder="1" applyAlignment="1">
      <alignment horizontal="center" vertical="center"/>
    </xf>
    <xf numFmtId="194" fontId="13" fillId="11" borderId="31" xfId="2" applyNumberFormat="1" applyFont="1" applyFill="1" applyBorder="1" applyAlignment="1">
      <alignment horizontal="right" vertical="center"/>
    </xf>
    <xf numFmtId="2" fontId="12" fillId="11" borderId="31" xfId="2" applyNumberFormat="1" applyFont="1" applyFill="1" applyBorder="1" applyAlignment="1">
      <alignment horizontal="center" vertical="center"/>
    </xf>
    <xf numFmtId="2" fontId="13" fillId="11" borderId="31" xfId="2" applyNumberFormat="1" applyFont="1" applyFill="1" applyBorder="1" applyAlignment="1">
      <alignment horizontal="right" vertical="center"/>
    </xf>
    <xf numFmtId="2" fontId="13" fillId="11" borderId="31" xfId="2" applyNumberFormat="1" applyFont="1" applyFill="1" applyBorder="1" applyAlignment="1">
      <alignment horizontal="center" vertical="center"/>
    </xf>
    <xf numFmtId="10" fontId="14" fillId="12" borderId="31" xfId="3" applyNumberFormat="1" applyFont="1" applyFill="1" applyBorder="1" applyAlignment="1">
      <alignment horizontal="left" vertical="center"/>
    </xf>
    <xf numFmtId="2" fontId="6" fillId="12" borderId="31" xfId="0" applyNumberFormat="1" applyFont="1" applyFill="1" applyBorder="1" applyAlignment="1">
      <alignment horizontal="center" vertical="center"/>
    </xf>
    <xf numFmtId="2" fontId="9" fillId="12" borderId="31" xfId="0" applyNumberFormat="1" applyFont="1" applyFill="1" applyBorder="1" applyAlignment="1">
      <alignment horizontal="center" vertical="center"/>
    </xf>
    <xf numFmtId="194" fontId="13" fillId="12" borderId="31" xfId="2" applyNumberFormat="1" applyFont="1" applyFill="1" applyBorder="1" applyAlignment="1">
      <alignment horizontal="right" vertical="center"/>
    </xf>
    <xf numFmtId="2" fontId="12" fillId="12" borderId="31" xfId="2" applyNumberFormat="1" applyFont="1" applyFill="1" applyBorder="1" applyAlignment="1">
      <alignment horizontal="center" vertical="center"/>
    </xf>
    <xf numFmtId="2" fontId="13" fillId="12" borderId="31" xfId="2" applyNumberFormat="1" applyFont="1" applyFill="1" applyBorder="1" applyAlignment="1">
      <alignment horizontal="right" vertical="center"/>
    </xf>
    <xf numFmtId="2" fontId="13" fillId="12" borderId="31" xfId="2" applyNumberFormat="1" applyFont="1" applyFill="1" applyBorder="1" applyAlignment="1">
      <alignment horizontal="center" vertical="center"/>
    </xf>
    <xf numFmtId="10" fontId="14" fillId="11" borderId="31" xfId="3" applyNumberFormat="1" applyFont="1" applyFill="1" applyBorder="1" applyAlignment="1">
      <alignment horizontal="left" vertical="center"/>
    </xf>
    <xf numFmtId="2" fontId="6" fillId="11" borderId="31" xfId="0" applyNumberFormat="1" applyFont="1" applyFill="1" applyBorder="1" applyAlignment="1">
      <alignment horizontal="center" vertical="center"/>
    </xf>
    <xf numFmtId="2" fontId="9" fillId="11" borderId="31" xfId="0" applyNumberFormat="1" applyFont="1" applyFill="1" applyBorder="1" applyAlignment="1">
      <alignment horizontal="center" vertical="center"/>
    </xf>
    <xf numFmtId="10" fontId="14" fillId="12" borderId="32" xfId="3" applyNumberFormat="1" applyFont="1" applyFill="1" applyBorder="1" applyAlignment="1">
      <alignment horizontal="left" vertical="center"/>
    </xf>
    <xf numFmtId="2" fontId="6" fillId="12" borderId="32" xfId="0" applyNumberFormat="1" applyFont="1" applyFill="1" applyBorder="1" applyAlignment="1">
      <alignment horizontal="center" vertical="center"/>
    </xf>
    <xf numFmtId="2" fontId="9" fillId="12" borderId="32" xfId="0" applyNumberFormat="1" applyFont="1" applyFill="1" applyBorder="1" applyAlignment="1">
      <alignment horizontal="center" vertical="center"/>
    </xf>
    <xf numFmtId="10" fontId="14" fillId="11" borderId="32" xfId="3" applyNumberFormat="1" applyFont="1" applyFill="1" applyBorder="1" applyAlignment="1">
      <alignment horizontal="left" vertical="center"/>
    </xf>
    <xf numFmtId="2" fontId="9" fillId="11" borderId="32" xfId="0" applyNumberFormat="1" applyFont="1" applyFill="1" applyBorder="1" applyAlignment="1">
      <alignment horizontal="center" vertical="center"/>
    </xf>
    <xf numFmtId="10" fontId="15" fillId="12" borderId="34" xfId="3" applyNumberFormat="1" applyFont="1" applyFill="1" applyBorder="1" applyAlignment="1">
      <alignment horizontal="left" vertical="center"/>
    </xf>
    <xf numFmtId="2" fontId="6" fillId="11" borderId="23" xfId="0" applyNumberFormat="1" applyFont="1" applyFill="1" applyBorder="1" applyAlignment="1">
      <alignment horizontal="left" vertical="center"/>
    </xf>
    <xf numFmtId="2" fontId="9" fillId="11" borderId="23" xfId="0" applyNumberFormat="1" applyFont="1" applyFill="1" applyBorder="1" applyAlignment="1">
      <alignment horizontal="left" vertical="center"/>
    </xf>
    <xf numFmtId="2" fontId="6" fillId="11" borderId="32" xfId="0" applyNumberFormat="1" applyFont="1" applyFill="1" applyBorder="1" applyAlignment="1">
      <alignment horizontal="left" vertical="center"/>
    </xf>
    <xf numFmtId="2" fontId="9" fillId="11" borderId="32" xfId="0" applyNumberFormat="1" applyFont="1" applyFill="1" applyBorder="1" applyAlignment="1">
      <alignment horizontal="left" vertical="center"/>
    </xf>
    <xf numFmtId="2" fontId="5" fillId="12" borderId="34" xfId="0" applyNumberFormat="1" applyFont="1" applyFill="1" applyBorder="1" applyAlignment="1">
      <alignment horizontal="left" vertical="center"/>
    </xf>
    <xf numFmtId="2" fontId="15" fillId="12" borderId="34" xfId="0" applyNumberFormat="1" applyFont="1" applyFill="1" applyBorder="1" applyAlignment="1">
      <alignment horizontal="left" vertical="center"/>
    </xf>
    <xf numFmtId="2" fontId="15" fillId="12" borderId="39" xfId="0" applyNumberFormat="1" applyFont="1" applyFill="1" applyBorder="1" applyAlignment="1">
      <alignment horizontal="left" vertical="center"/>
    </xf>
    <xf numFmtId="0" fontId="5" fillId="11" borderId="10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center" vertical="center"/>
    </xf>
    <xf numFmtId="2" fontId="14" fillId="11" borderId="23" xfId="2" applyNumberFormat="1" applyFont="1" applyFill="1" applyBorder="1" applyAlignment="1">
      <alignment horizontal="center" vertical="center"/>
    </xf>
    <xf numFmtId="2" fontId="6" fillId="11" borderId="23" xfId="2" applyNumberFormat="1" applyFont="1" applyFill="1" applyBorder="1" applyAlignment="1">
      <alignment horizontal="center" vertical="center"/>
    </xf>
    <xf numFmtId="2" fontId="9" fillId="11" borderId="23" xfId="2" applyNumberFormat="1" applyFont="1" applyFill="1" applyBorder="1" applyAlignment="1">
      <alignment horizontal="center" vertical="center"/>
    </xf>
    <xf numFmtId="0" fontId="5" fillId="11" borderId="21" xfId="0" applyFont="1" applyFill="1" applyBorder="1" applyAlignment="1">
      <alignment horizontal="left" vertical="center"/>
    </xf>
    <xf numFmtId="0" fontId="4" fillId="11" borderId="22" xfId="0" applyFont="1" applyFill="1" applyBorder="1" applyAlignment="1">
      <alignment horizontal="center" vertical="center"/>
    </xf>
    <xf numFmtId="2" fontId="14" fillId="11" borderId="32" xfId="2" applyNumberFormat="1" applyFont="1" applyFill="1" applyBorder="1" applyAlignment="1">
      <alignment horizontal="center" vertical="center"/>
    </xf>
    <xf numFmtId="2" fontId="6" fillId="11" borderId="32" xfId="2" applyNumberFormat="1" applyFont="1" applyFill="1" applyBorder="1" applyAlignment="1">
      <alignment horizontal="center" vertical="center"/>
    </xf>
    <xf numFmtId="2" fontId="9" fillId="11" borderId="32" xfId="2" applyNumberFormat="1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left" vertical="center"/>
    </xf>
    <xf numFmtId="0" fontId="4" fillId="11" borderId="0" xfId="0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left" vertical="center"/>
    </xf>
    <xf numFmtId="0" fontId="4" fillId="11" borderId="5" xfId="0" applyFont="1" applyFill="1" applyBorder="1" applyAlignment="1">
      <alignment horizontal="center" vertical="center"/>
    </xf>
    <xf numFmtId="2" fontId="14" fillId="11" borderId="31" xfId="2" applyNumberFormat="1" applyFont="1" applyFill="1" applyBorder="1" applyAlignment="1">
      <alignment horizontal="center" vertical="center"/>
    </xf>
    <xf numFmtId="2" fontId="9" fillId="11" borderId="31" xfId="2" applyNumberFormat="1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left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25" xfId="0" applyFont="1" applyFill="1" applyBorder="1" applyAlignment="1">
      <alignment horizontal="center" vertical="center"/>
    </xf>
    <xf numFmtId="195" fontId="7" fillId="13" borderId="34" xfId="3" applyNumberFormat="1" applyFont="1" applyFill="1" applyBorder="1" applyAlignment="1">
      <alignment horizontal="center" vertical="center"/>
    </xf>
    <xf numFmtId="2" fontId="7" fillId="13" borderId="34" xfId="3" applyNumberFormat="1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195" fontId="20" fillId="7" borderId="33" xfId="3" applyNumberFormat="1" applyFont="1" applyFill="1" applyBorder="1" applyAlignment="1">
      <alignment horizontal="center" vertical="center"/>
    </xf>
    <xf numFmtId="10" fontId="18" fillId="7" borderId="3" xfId="3" applyNumberFormat="1" applyFont="1" applyFill="1" applyBorder="1" applyAlignment="1">
      <alignment horizontal="center" vertical="center"/>
    </xf>
    <xf numFmtId="10" fontId="18" fillId="7" borderId="33" xfId="3" applyNumberFormat="1" applyFont="1" applyFill="1" applyBorder="1" applyAlignment="1">
      <alignment horizontal="center" vertical="center"/>
    </xf>
  </cellXfs>
  <cellStyles count="4">
    <cellStyle name="Millares" xfId="1" builtinId="3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3"/>
  <sheetViews>
    <sheetView tabSelected="1" workbookViewId="0">
      <selection activeCell="J3" sqref="J3"/>
    </sheetView>
  </sheetViews>
  <sheetFormatPr baseColWidth="10" defaultRowHeight="12.75" x14ac:dyDescent="0.2"/>
  <cols>
    <col min="3" max="3" width="28.140625" customWidth="1"/>
    <col min="4" max="4" width="24.7109375" customWidth="1"/>
    <col min="5" max="5" width="12.85546875" customWidth="1"/>
    <col min="6" max="6" width="24.7109375" customWidth="1"/>
    <col min="7" max="7" width="12.85546875" customWidth="1"/>
    <col min="8" max="8" width="24.7109375" customWidth="1"/>
    <col min="9" max="9" width="12.85546875" customWidth="1"/>
    <col min="10" max="10" width="24.7109375" customWidth="1"/>
    <col min="11" max="11" width="12.85546875" customWidth="1"/>
    <col min="12" max="12" width="24.7109375" customWidth="1"/>
    <col min="13" max="13" width="12.85546875" customWidth="1"/>
  </cols>
  <sheetData>
    <row r="1" spans="1:13" ht="40.5" customHeight="1" thickBo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7.25" customHeight="1" thickBot="1" x14ac:dyDescent="0.2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30.75" customHeight="1" thickBot="1" x14ac:dyDescent="0.25">
      <c r="A3" s="43" t="s">
        <v>1</v>
      </c>
      <c r="B3" s="44"/>
      <c r="C3" s="45" t="s">
        <v>2</v>
      </c>
      <c r="D3" s="44"/>
      <c r="E3" s="44"/>
      <c r="F3" s="44"/>
      <c r="G3" s="44"/>
      <c r="H3" s="46"/>
      <c r="I3" s="32"/>
      <c r="J3" s="31"/>
      <c r="K3" s="31"/>
      <c r="L3" s="31"/>
      <c r="M3" s="31"/>
    </row>
    <row r="4" spans="1:13" x14ac:dyDescent="0.2">
      <c r="A4" s="33"/>
      <c r="B4" s="33"/>
      <c r="C4" s="33"/>
      <c r="D4" s="33"/>
      <c r="E4" s="33"/>
      <c r="F4" s="33"/>
      <c r="G4" s="33"/>
      <c r="H4" s="33"/>
      <c r="I4" s="33"/>
      <c r="J4" s="31"/>
      <c r="K4" s="31"/>
      <c r="L4" s="31"/>
      <c r="M4" s="31"/>
    </row>
    <row r="5" spans="1:13" ht="13.5" thickBo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1"/>
    </row>
    <row r="6" spans="1:13" ht="23.25" x14ac:dyDescent="0.2">
      <c r="A6" s="47" t="s">
        <v>3</v>
      </c>
      <c r="B6" s="48"/>
      <c r="C6" s="48"/>
      <c r="D6" s="49" t="s">
        <v>4</v>
      </c>
      <c r="E6" s="50" t="s">
        <v>5</v>
      </c>
      <c r="F6" s="49" t="s">
        <v>4</v>
      </c>
      <c r="G6" s="50" t="s">
        <v>5</v>
      </c>
      <c r="H6" s="49" t="s">
        <v>4</v>
      </c>
      <c r="I6" s="50" t="s">
        <v>5</v>
      </c>
      <c r="J6" s="49" t="s">
        <v>4</v>
      </c>
      <c r="K6" s="50" t="s">
        <v>5</v>
      </c>
      <c r="L6" s="49" t="s">
        <v>4</v>
      </c>
      <c r="M6" s="51" t="s">
        <v>5</v>
      </c>
    </row>
    <row r="7" spans="1:13" ht="18" x14ac:dyDescent="0.2">
      <c r="A7" s="52" t="s">
        <v>6</v>
      </c>
      <c r="B7" s="53"/>
      <c r="C7" s="53"/>
      <c r="D7" s="54" t="s">
        <v>7</v>
      </c>
      <c r="E7" s="55" t="s">
        <v>8</v>
      </c>
      <c r="F7" s="54" t="s">
        <v>7</v>
      </c>
      <c r="G7" s="55" t="s">
        <v>8</v>
      </c>
      <c r="H7" s="54" t="s">
        <v>7</v>
      </c>
      <c r="I7" s="55" t="s">
        <v>8</v>
      </c>
      <c r="J7" s="54" t="s">
        <v>7</v>
      </c>
      <c r="K7" s="55" t="s">
        <v>8</v>
      </c>
      <c r="L7" s="54" t="s">
        <v>7</v>
      </c>
      <c r="M7" s="56" t="s">
        <v>8</v>
      </c>
    </row>
    <row r="8" spans="1:13" ht="18.75" thickBot="1" x14ac:dyDescent="0.25">
      <c r="A8" s="57"/>
      <c r="B8" s="58"/>
      <c r="C8" s="58"/>
      <c r="D8" s="59"/>
      <c r="E8" s="60" t="s">
        <v>9</v>
      </c>
      <c r="F8" s="59"/>
      <c r="G8" s="60" t="s">
        <v>9</v>
      </c>
      <c r="H8" s="59"/>
      <c r="I8" s="60" t="s">
        <v>9</v>
      </c>
      <c r="J8" s="59"/>
      <c r="K8" s="60" t="s">
        <v>9</v>
      </c>
      <c r="L8" s="59"/>
      <c r="M8" s="61" t="s">
        <v>9</v>
      </c>
    </row>
    <row r="9" spans="1:13" ht="24" customHeight="1" x14ac:dyDescent="0.2">
      <c r="A9" s="62" t="s">
        <v>10</v>
      </c>
      <c r="B9" s="63"/>
      <c r="C9" s="63"/>
      <c r="D9" s="64">
        <v>34000</v>
      </c>
      <c r="E9" s="65">
        <f>+(D9)/($D$9+$F$9+$H$9+$J$9+$L$9)</f>
        <v>0.265625</v>
      </c>
      <c r="F9" s="64">
        <v>30000</v>
      </c>
      <c r="G9" s="65">
        <f>+(F9)/($D$9+$F$9+$H$9+$J$9+$L$9)</f>
        <v>0.234375</v>
      </c>
      <c r="H9" s="64">
        <v>15000</v>
      </c>
      <c r="I9" s="65">
        <f>+(H9)/($D$9+$F$9+$H$9+$J$9+$L$9)</f>
        <v>0.1171875</v>
      </c>
      <c r="J9" s="64">
        <v>27000</v>
      </c>
      <c r="K9" s="65">
        <f>+(J9)/($D$9+$F$9+$H$9+$J$9+$L$9)</f>
        <v>0.2109375</v>
      </c>
      <c r="L9" s="64">
        <v>22000</v>
      </c>
      <c r="M9" s="66">
        <f>+(L9)/($D$9+$F$9+$H$9+$J$9+$L$9)</f>
        <v>0.171875</v>
      </c>
    </row>
    <row r="10" spans="1:13" ht="24" customHeight="1" thickBot="1" x14ac:dyDescent="0.25">
      <c r="A10" s="67" t="s">
        <v>11</v>
      </c>
      <c r="B10" s="68"/>
      <c r="C10" s="68"/>
      <c r="D10" s="69">
        <v>4.0999999999999996</v>
      </c>
      <c r="E10" s="70"/>
      <c r="F10" s="69">
        <v>4.0999999999999996</v>
      </c>
      <c r="G10" s="70"/>
      <c r="H10" s="69">
        <v>4.0999999999999996</v>
      </c>
      <c r="I10" s="70"/>
      <c r="J10" s="69">
        <v>4.0999999999999996</v>
      </c>
      <c r="K10" s="70"/>
      <c r="L10" s="69">
        <v>4.0999999999999996</v>
      </c>
      <c r="M10" s="71"/>
    </row>
    <row r="11" spans="1:13" ht="18" customHeight="1" x14ac:dyDescent="0.2">
      <c r="A11" s="72" t="s">
        <v>12</v>
      </c>
      <c r="B11" s="73"/>
      <c r="C11" s="74"/>
      <c r="D11" s="90">
        <v>0.1</v>
      </c>
      <c r="E11" s="91"/>
      <c r="F11" s="90">
        <v>0.1</v>
      </c>
      <c r="G11" s="92"/>
      <c r="H11" s="90">
        <v>0.1</v>
      </c>
      <c r="I11" s="92"/>
      <c r="J11" s="90">
        <v>0.1</v>
      </c>
      <c r="K11" s="92"/>
      <c r="L11" s="90">
        <v>0.1</v>
      </c>
      <c r="M11" s="92"/>
    </row>
    <row r="12" spans="1:13" ht="18" customHeight="1" x14ac:dyDescent="0.2">
      <c r="A12" s="75" t="s">
        <v>13</v>
      </c>
      <c r="B12" s="76"/>
      <c r="C12" s="76"/>
      <c r="D12" s="93">
        <f>+(((D10)-(D10*D11)))</f>
        <v>3.6899999999999995</v>
      </c>
      <c r="E12" s="94"/>
      <c r="F12" s="95">
        <f>+(((F10)-(F10*F11)))</f>
        <v>3.6899999999999995</v>
      </c>
      <c r="G12" s="96"/>
      <c r="H12" s="95">
        <f>+(((H10)-(H10*H11)))</f>
        <v>3.6899999999999995</v>
      </c>
      <c r="I12" s="96"/>
      <c r="J12" s="95">
        <f>+(((J10)-(J10*J11)))</f>
        <v>3.6899999999999995</v>
      </c>
      <c r="K12" s="96"/>
      <c r="L12" s="95">
        <f>+(((L10)-(L10*L11)))</f>
        <v>3.6899999999999995</v>
      </c>
      <c r="M12" s="96"/>
    </row>
    <row r="13" spans="1:13" ht="18" customHeight="1" x14ac:dyDescent="0.2">
      <c r="A13" s="77" t="s">
        <v>14</v>
      </c>
      <c r="B13" s="78"/>
      <c r="C13" s="78"/>
      <c r="D13" s="97">
        <v>0.05</v>
      </c>
      <c r="E13" s="98"/>
      <c r="F13" s="97">
        <v>0.05</v>
      </c>
      <c r="G13" s="99"/>
      <c r="H13" s="97">
        <v>0.03</v>
      </c>
      <c r="I13" s="99"/>
      <c r="J13" s="97">
        <v>0.05</v>
      </c>
      <c r="K13" s="99"/>
      <c r="L13" s="97">
        <v>0.05</v>
      </c>
      <c r="M13" s="99"/>
    </row>
    <row r="14" spans="1:13" ht="18" customHeight="1" x14ac:dyDescent="0.2">
      <c r="A14" s="77" t="s">
        <v>15</v>
      </c>
      <c r="B14" s="78"/>
      <c r="C14" s="79"/>
      <c r="D14" s="100">
        <f>+(((D12)-(D12*D13)))</f>
        <v>3.5054999999999996</v>
      </c>
      <c r="E14" s="101"/>
      <c r="F14" s="102">
        <f>+(((F12)-(F12*F13)))</f>
        <v>3.5054999999999996</v>
      </c>
      <c r="G14" s="103"/>
      <c r="H14" s="102">
        <f>+(((H12)-(H12*H13)))</f>
        <v>3.5792999999999995</v>
      </c>
      <c r="I14" s="103"/>
      <c r="J14" s="102">
        <f>+(((J12)-(J12*J13)))</f>
        <v>3.5054999999999996</v>
      </c>
      <c r="K14" s="103"/>
      <c r="L14" s="102">
        <f>+(((L12)-(L12*L13)))</f>
        <v>3.5054999999999996</v>
      </c>
      <c r="M14" s="103"/>
    </row>
    <row r="15" spans="1:13" ht="18" customHeight="1" x14ac:dyDescent="0.2">
      <c r="A15" s="80" t="s">
        <v>16</v>
      </c>
      <c r="B15" s="81"/>
      <c r="C15" s="82"/>
      <c r="D15" s="104">
        <v>0.02</v>
      </c>
      <c r="E15" s="105"/>
      <c r="F15" s="104">
        <v>0</v>
      </c>
      <c r="G15" s="106"/>
      <c r="H15" s="104">
        <v>0</v>
      </c>
      <c r="I15" s="106"/>
      <c r="J15" s="104">
        <v>0.02</v>
      </c>
      <c r="K15" s="106"/>
      <c r="L15" s="104">
        <v>0.02</v>
      </c>
      <c r="M15" s="106"/>
    </row>
    <row r="16" spans="1:13" ht="18" customHeight="1" x14ac:dyDescent="0.2">
      <c r="A16" s="75" t="s">
        <v>13</v>
      </c>
      <c r="B16" s="76"/>
      <c r="C16" s="76"/>
      <c r="D16" s="93">
        <f>+(((D14)-(D14*D15)))</f>
        <v>3.4353899999999995</v>
      </c>
      <c r="E16" s="94"/>
      <c r="F16" s="95">
        <f>+(((F14)-(F14*F15)))</f>
        <v>3.5054999999999996</v>
      </c>
      <c r="G16" s="96"/>
      <c r="H16" s="95">
        <f>+(((H14)-(H14*H15)))</f>
        <v>3.5792999999999995</v>
      </c>
      <c r="I16" s="96"/>
      <c r="J16" s="95">
        <f>+(((J14)-(J14*J15)))</f>
        <v>3.4353899999999995</v>
      </c>
      <c r="K16" s="96"/>
      <c r="L16" s="95">
        <f>+(((L14)-(L14*L15)))</f>
        <v>3.4353899999999995</v>
      </c>
      <c r="M16" s="96"/>
    </row>
    <row r="17" spans="1:13" ht="18" customHeight="1" x14ac:dyDescent="0.2">
      <c r="A17" s="77" t="s">
        <v>17</v>
      </c>
      <c r="B17" s="78"/>
      <c r="C17" s="78"/>
      <c r="D17" s="97">
        <v>5.0000000000000001E-3</v>
      </c>
      <c r="E17" s="98"/>
      <c r="F17" s="97">
        <v>0</v>
      </c>
      <c r="G17" s="99"/>
      <c r="H17" s="97">
        <v>0</v>
      </c>
      <c r="I17" s="99"/>
      <c r="J17" s="97">
        <v>0</v>
      </c>
      <c r="K17" s="99"/>
      <c r="L17" s="97">
        <v>5.0000000000000001E-3</v>
      </c>
      <c r="M17" s="99"/>
    </row>
    <row r="18" spans="1:13" ht="18" customHeight="1" x14ac:dyDescent="0.2">
      <c r="A18" s="77" t="s">
        <v>15</v>
      </c>
      <c r="B18" s="78"/>
      <c r="C18" s="78"/>
      <c r="D18" s="100">
        <f>+(((D16)-(D16*D17)))</f>
        <v>3.4182130499999994</v>
      </c>
      <c r="E18" s="101"/>
      <c r="F18" s="102">
        <f>+(((F16)-(F16*F17)))</f>
        <v>3.5054999999999996</v>
      </c>
      <c r="G18" s="103"/>
      <c r="H18" s="102">
        <f>+(((H16)-(H16*H17)))</f>
        <v>3.5792999999999995</v>
      </c>
      <c r="I18" s="103"/>
      <c r="J18" s="102">
        <f>+(((J16)-(J16*J17)))</f>
        <v>3.4353899999999995</v>
      </c>
      <c r="K18" s="103"/>
      <c r="L18" s="102">
        <f>+(((L16)-(L16*L17)))</f>
        <v>3.4182130499999994</v>
      </c>
      <c r="M18" s="103"/>
    </row>
    <row r="19" spans="1:13" ht="18" customHeight="1" x14ac:dyDescent="0.2">
      <c r="A19" s="80" t="s">
        <v>18</v>
      </c>
      <c r="B19" s="81"/>
      <c r="C19" s="81"/>
      <c r="D19" s="104">
        <v>0</v>
      </c>
      <c r="E19" s="105"/>
      <c r="F19" s="104">
        <v>0</v>
      </c>
      <c r="G19" s="106"/>
      <c r="H19" s="104">
        <v>0</v>
      </c>
      <c r="I19" s="106"/>
      <c r="J19" s="104">
        <v>0</v>
      </c>
      <c r="K19" s="106"/>
      <c r="L19" s="104">
        <v>2E-3</v>
      </c>
      <c r="M19" s="106"/>
    </row>
    <row r="20" spans="1:13" ht="18" customHeight="1" x14ac:dyDescent="0.2">
      <c r="A20" s="80" t="s">
        <v>13</v>
      </c>
      <c r="B20" s="81"/>
      <c r="C20" s="82"/>
      <c r="D20" s="93">
        <f>+(((D18)-(D18*D19)))</f>
        <v>3.4182130499999994</v>
      </c>
      <c r="E20" s="94"/>
      <c r="F20" s="95">
        <f>+(((F18)-(F18*F19)))</f>
        <v>3.5054999999999996</v>
      </c>
      <c r="G20" s="96"/>
      <c r="H20" s="95">
        <f>+(((H18)-(H18*H19)))</f>
        <v>3.5792999999999995</v>
      </c>
      <c r="I20" s="96"/>
      <c r="J20" s="95">
        <f>+(((J18)-(J18*J19)))</f>
        <v>3.4353899999999995</v>
      </c>
      <c r="K20" s="96"/>
      <c r="L20" s="95">
        <f>+(((L18)-(L18*L19)))</f>
        <v>3.4113766238999994</v>
      </c>
      <c r="M20" s="96"/>
    </row>
    <row r="21" spans="1:13" ht="24" customHeight="1" x14ac:dyDescent="0.2">
      <c r="A21" s="83" t="s">
        <v>19</v>
      </c>
      <c r="B21" s="84"/>
      <c r="C21" s="85"/>
      <c r="D21" s="107">
        <v>0.09</v>
      </c>
      <c r="E21" s="108"/>
      <c r="F21" s="107">
        <v>0.11</v>
      </c>
      <c r="G21" s="109"/>
      <c r="H21" s="107">
        <v>0.08</v>
      </c>
      <c r="I21" s="109"/>
      <c r="J21" s="107">
        <v>0.1</v>
      </c>
      <c r="K21" s="109"/>
      <c r="L21" s="107">
        <v>0.13</v>
      </c>
      <c r="M21" s="109"/>
    </row>
    <row r="22" spans="1:13" ht="24" customHeight="1" x14ac:dyDescent="0.2">
      <c r="A22" s="77" t="s">
        <v>15</v>
      </c>
      <c r="B22" s="78"/>
      <c r="C22" s="78"/>
      <c r="D22" s="100">
        <f>+(((D20)-(D20*D21)))</f>
        <v>3.1105738754999996</v>
      </c>
      <c r="E22" s="101"/>
      <c r="F22" s="102">
        <f>+(((F20)-(F20*F21)))</f>
        <v>3.1198949999999996</v>
      </c>
      <c r="G22" s="103"/>
      <c r="H22" s="102">
        <f>+(((H20)-(H20*H21)))</f>
        <v>3.2929559999999993</v>
      </c>
      <c r="I22" s="103"/>
      <c r="J22" s="102">
        <f>+(((J20)-(J20*J21)))</f>
        <v>3.0918509999999997</v>
      </c>
      <c r="K22" s="103"/>
      <c r="L22" s="102">
        <f>+(((L20)-(L20*L21)))</f>
        <v>2.9678976627929994</v>
      </c>
      <c r="M22" s="103"/>
    </row>
    <row r="23" spans="1:13" ht="24" customHeight="1" x14ac:dyDescent="0.2">
      <c r="A23" s="75" t="s">
        <v>20</v>
      </c>
      <c r="B23" s="76"/>
      <c r="C23" s="76"/>
      <c r="D23" s="90">
        <v>0.02</v>
      </c>
      <c r="E23" s="113"/>
      <c r="F23" s="90">
        <v>0.02</v>
      </c>
      <c r="G23" s="114"/>
      <c r="H23" s="90">
        <v>0.02</v>
      </c>
      <c r="I23" s="114"/>
      <c r="J23" s="90">
        <v>0.02</v>
      </c>
      <c r="K23" s="114"/>
      <c r="L23" s="90">
        <v>0.02</v>
      </c>
      <c r="M23" s="114"/>
    </row>
    <row r="24" spans="1:13" ht="24" customHeight="1" thickBot="1" x14ac:dyDescent="0.25">
      <c r="A24" s="86" t="s">
        <v>21</v>
      </c>
      <c r="B24" s="87"/>
      <c r="C24" s="87"/>
      <c r="D24" s="110">
        <v>0</v>
      </c>
      <c r="E24" s="115"/>
      <c r="F24" s="110">
        <v>5.0000000000000001E-3</v>
      </c>
      <c r="G24" s="116"/>
      <c r="H24" s="110">
        <v>0</v>
      </c>
      <c r="I24" s="116"/>
      <c r="J24" s="110">
        <v>0</v>
      </c>
      <c r="K24" s="116"/>
      <c r="L24" s="110">
        <v>0</v>
      </c>
      <c r="M24" s="116"/>
    </row>
    <row r="25" spans="1:13" ht="24" customHeight="1" thickBot="1" x14ac:dyDescent="0.25">
      <c r="A25" s="88" t="s">
        <v>22</v>
      </c>
      <c r="B25" s="89"/>
      <c r="C25" s="89"/>
      <c r="D25" s="112">
        <f>SUM(D23:D24)</f>
        <v>0.02</v>
      </c>
      <c r="E25" s="117"/>
      <c r="F25" s="112">
        <f>SUM(F23:F24)</f>
        <v>2.5000000000000001E-2</v>
      </c>
      <c r="G25" s="118"/>
      <c r="H25" s="112">
        <f>SUM(H23:H24)</f>
        <v>0.02</v>
      </c>
      <c r="I25" s="118"/>
      <c r="J25" s="112">
        <f>SUM(J23:J24)</f>
        <v>0.02</v>
      </c>
      <c r="K25" s="118"/>
      <c r="L25" s="112">
        <f>SUM(L23:L24)</f>
        <v>0.02</v>
      </c>
      <c r="M25" s="119"/>
    </row>
    <row r="26" spans="1:13" ht="24" customHeight="1" thickBot="1" x14ac:dyDescent="0.25">
      <c r="A26" s="77" t="s">
        <v>15</v>
      </c>
      <c r="B26" s="78"/>
      <c r="C26" s="78"/>
      <c r="D26" s="100">
        <f>+(((D22)-(D22*D25)))</f>
        <v>3.0483623979899996</v>
      </c>
      <c r="E26" s="101"/>
      <c r="F26" s="100">
        <f>+(((F22)-(F22*F25)))</f>
        <v>3.0418976249999998</v>
      </c>
      <c r="G26" s="103"/>
      <c r="H26" s="100">
        <f>+(((H22)-(H22*H25)))</f>
        <v>3.2270968799999995</v>
      </c>
      <c r="I26" s="103"/>
      <c r="J26" s="100">
        <f>+(((J22)-(J22*J25)))</f>
        <v>3.0300139799999997</v>
      </c>
      <c r="K26" s="103"/>
      <c r="L26" s="100">
        <f>+(((L22)-(L22*L25)))</f>
        <v>2.9085397095371395</v>
      </c>
      <c r="M26" s="103"/>
    </row>
    <row r="27" spans="1:13" ht="24" customHeight="1" thickBot="1" x14ac:dyDescent="0.25">
      <c r="A27" s="2" t="s">
        <v>23</v>
      </c>
      <c r="B27" s="3"/>
      <c r="C27" s="3"/>
      <c r="D27" s="14">
        <f>+(100%)-(D26/D10)</f>
        <v>0.2564969761</v>
      </c>
      <c r="E27" s="16"/>
      <c r="F27" s="14">
        <f>+(100%)-(F26/F10)</f>
        <v>0.25807374999999999</v>
      </c>
      <c r="G27" s="16"/>
      <c r="H27" s="14">
        <f>+(100%)-(H26/H10)</f>
        <v>0.21290320000000007</v>
      </c>
      <c r="I27" s="16"/>
      <c r="J27" s="14">
        <f>+(100%)-(J26/J10)</f>
        <v>0.26097219999999999</v>
      </c>
      <c r="K27" s="16"/>
      <c r="L27" s="14">
        <f>+(100%)-(L26/L10)</f>
        <v>0.29060007084460004</v>
      </c>
      <c r="M27" s="17"/>
    </row>
    <row r="28" spans="1:13" ht="24" customHeight="1" thickBot="1" x14ac:dyDescent="0.25">
      <c r="A28" s="4" t="s">
        <v>24</v>
      </c>
      <c r="B28" s="5"/>
      <c r="C28" s="5"/>
      <c r="D28" s="15">
        <f>+D9*D26</f>
        <v>103644.32153165998</v>
      </c>
      <c r="E28" s="18">
        <f>+(D28)/($D$28+$F$28+$H$28+$J$28+$L$28)</f>
        <v>0.26636529284454391</v>
      </c>
      <c r="F28" s="15">
        <f>+F9*F26</f>
        <v>91256.928749999992</v>
      </c>
      <c r="G28" s="18">
        <f>+(F28)/($D$28+$F$28+$H$28+$J$28+$L$28)</f>
        <v>0.23452976671917544</v>
      </c>
      <c r="H28" s="15">
        <f>+H9*H26</f>
        <v>48406.453199999989</v>
      </c>
      <c r="I28" s="18">
        <f>+(H28)/($D$28+$F$28+$H$28+$J$28+$L$28)</f>
        <v>0.12440429819635676</v>
      </c>
      <c r="J28" s="15">
        <f>+J9*J26</f>
        <v>81810.377459999989</v>
      </c>
      <c r="K28" s="18">
        <f>+(J28)/($D$28+$F$28+$H$28+$J$28+$L$28)</f>
        <v>0.2102521858199341</v>
      </c>
      <c r="L28" s="15">
        <f>+L9*L26</f>
        <v>63987.87360981707</v>
      </c>
      <c r="M28" s="19">
        <f>+(L28)/($D$28+$F$28+$H$28+$J$28+$L$28)</f>
        <v>0.1644484564199897</v>
      </c>
    </row>
    <row r="29" spans="1:13" ht="9.75" customHeight="1" thickBot="1" x14ac:dyDescent="0.25">
      <c r="A29" s="10"/>
      <c r="B29" s="6"/>
      <c r="C29" s="6"/>
      <c r="D29" s="11"/>
      <c r="E29" s="12"/>
      <c r="F29" s="11"/>
      <c r="G29" s="12"/>
      <c r="H29" s="11"/>
      <c r="I29" s="12"/>
      <c r="J29" s="11"/>
      <c r="K29" s="12"/>
      <c r="L29" s="11"/>
      <c r="M29" s="13"/>
    </row>
    <row r="30" spans="1:13" ht="18" customHeight="1" x14ac:dyDescent="0.2">
      <c r="A30" s="120" t="s">
        <v>25</v>
      </c>
      <c r="B30" s="121"/>
      <c r="C30" s="121"/>
      <c r="D30" s="122">
        <v>0</v>
      </c>
      <c r="E30" s="123"/>
      <c r="F30" s="122">
        <v>0</v>
      </c>
      <c r="G30" s="124"/>
      <c r="H30" s="122">
        <v>0</v>
      </c>
      <c r="I30" s="124"/>
      <c r="J30" s="122">
        <v>0</v>
      </c>
      <c r="K30" s="124"/>
      <c r="L30" s="122">
        <v>0</v>
      </c>
      <c r="M30" s="124"/>
    </row>
    <row r="31" spans="1:13" ht="18" customHeight="1" thickBot="1" x14ac:dyDescent="0.25">
      <c r="A31" s="125" t="s">
        <v>26</v>
      </c>
      <c r="B31" s="126"/>
      <c r="C31" s="126"/>
      <c r="D31" s="127">
        <v>120</v>
      </c>
      <c r="E31" s="128"/>
      <c r="F31" s="127">
        <v>120</v>
      </c>
      <c r="G31" s="129"/>
      <c r="H31" s="127">
        <v>120</v>
      </c>
      <c r="I31" s="129"/>
      <c r="J31" s="127">
        <v>120</v>
      </c>
      <c r="K31" s="129"/>
      <c r="L31" s="127">
        <v>120</v>
      </c>
      <c r="M31" s="129"/>
    </row>
    <row r="32" spans="1:13" ht="24" customHeight="1" thickBot="1" x14ac:dyDescent="0.25">
      <c r="A32" s="137" t="s">
        <v>27</v>
      </c>
      <c r="B32" s="138"/>
      <c r="C32" s="139"/>
      <c r="D32" s="140">
        <f>+(D30+D31)/D28</f>
        <v>1.1578058327425481E-3</v>
      </c>
      <c r="E32" s="141"/>
      <c r="F32" s="140">
        <f>+(F30+F31)/F28</f>
        <v>1.3149686455999651E-3</v>
      </c>
      <c r="G32" s="141"/>
      <c r="H32" s="140">
        <f>+(H30+H31)/H28</f>
        <v>2.4790083153623829E-3</v>
      </c>
      <c r="I32" s="141"/>
      <c r="J32" s="140">
        <f>+(J30+J31)/J28</f>
        <v>1.4668065803592251E-3</v>
      </c>
      <c r="K32" s="141"/>
      <c r="L32" s="140">
        <f>+(L30+L31)/L28</f>
        <v>1.8753553326639925E-3</v>
      </c>
      <c r="M32" s="141"/>
    </row>
    <row r="33" spans="1:13" ht="18" customHeight="1" x14ac:dyDescent="0.2">
      <c r="A33" s="130" t="s">
        <v>28</v>
      </c>
      <c r="B33" s="131"/>
      <c r="C33" s="131"/>
      <c r="D33" s="122">
        <v>1200</v>
      </c>
      <c r="E33" s="124"/>
      <c r="F33" s="122">
        <v>1200</v>
      </c>
      <c r="G33" s="124"/>
      <c r="H33" s="122">
        <v>1200</v>
      </c>
      <c r="I33" s="124"/>
      <c r="J33" s="122">
        <v>1200</v>
      </c>
      <c r="K33" s="124"/>
      <c r="L33" s="122">
        <v>1200</v>
      </c>
      <c r="M33" s="92"/>
    </row>
    <row r="34" spans="1:13" ht="18" customHeight="1" x14ac:dyDescent="0.2">
      <c r="A34" s="132" t="s">
        <v>29</v>
      </c>
      <c r="B34" s="133"/>
      <c r="C34" s="133"/>
      <c r="D34" s="134">
        <v>180</v>
      </c>
      <c r="E34" s="135"/>
      <c r="F34" s="134">
        <v>180</v>
      </c>
      <c r="G34" s="135"/>
      <c r="H34" s="134">
        <v>180</v>
      </c>
      <c r="I34" s="135"/>
      <c r="J34" s="134">
        <v>180</v>
      </c>
      <c r="K34" s="135"/>
      <c r="L34" s="134">
        <v>180</v>
      </c>
      <c r="M34" s="106"/>
    </row>
    <row r="35" spans="1:13" ht="18" customHeight="1" x14ac:dyDescent="0.2">
      <c r="A35" s="130" t="s">
        <v>30</v>
      </c>
      <c r="B35" s="131"/>
      <c r="C35" s="131"/>
      <c r="D35" s="134">
        <v>300</v>
      </c>
      <c r="E35" s="135"/>
      <c r="F35" s="134">
        <v>300</v>
      </c>
      <c r="G35" s="135"/>
      <c r="H35" s="134">
        <v>300</v>
      </c>
      <c r="I35" s="135"/>
      <c r="J35" s="134">
        <v>300</v>
      </c>
      <c r="K35" s="135"/>
      <c r="L35" s="134">
        <v>300</v>
      </c>
      <c r="M35" s="106"/>
    </row>
    <row r="36" spans="1:13" ht="18" customHeight="1" x14ac:dyDescent="0.2">
      <c r="A36" s="132" t="s">
        <v>31</v>
      </c>
      <c r="B36" s="133"/>
      <c r="C36" s="133"/>
      <c r="D36" s="134">
        <v>1200</v>
      </c>
      <c r="E36" s="135"/>
      <c r="F36" s="134">
        <v>8000</v>
      </c>
      <c r="G36" s="135"/>
      <c r="H36" s="134">
        <v>1200</v>
      </c>
      <c r="I36" s="135"/>
      <c r="J36" s="134">
        <v>1200</v>
      </c>
      <c r="K36" s="135"/>
      <c r="L36" s="134">
        <v>1200</v>
      </c>
      <c r="M36" s="106"/>
    </row>
    <row r="37" spans="1:13" ht="18" customHeight="1" x14ac:dyDescent="0.2">
      <c r="A37" s="132" t="s">
        <v>32</v>
      </c>
      <c r="B37" s="133"/>
      <c r="C37" s="136"/>
      <c r="D37" s="134">
        <v>2400</v>
      </c>
      <c r="E37" s="135"/>
      <c r="F37" s="134">
        <v>2400</v>
      </c>
      <c r="G37" s="135"/>
      <c r="H37" s="134">
        <v>5000</v>
      </c>
      <c r="I37" s="135"/>
      <c r="J37" s="134">
        <v>2400</v>
      </c>
      <c r="K37" s="135"/>
      <c r="L37" s="134">
        <v>2400</v>
      </c>
      <c r="M37" s="106"/>
    </row>
    <row r="38" spans="1:13" ht="18" customHeight="1" thickBot="1" x14ac:dyDescent="0.25">
      <c r="A38" s="125" t="s">
        <v>18</v>
      </c>
      <c r="B38" s="126"/>
      <c r="C38" s="126"/>
      <c r="D38" s="127">
        <v>90</v>
      </c>
      <c r="E38" s="129"/>
      <c r="F38" s="127">
        <v>90</v>
      </c>
      <c r="G38" s="129"/>
      <c r="H38" s="127">
        <v>90</v>
      </c>
      <c r="I38" s="129"/>
      <c r="J38" s="127">
        <v>90</v>
      </c>
      <c r="K38" s="129"/>
      <c r="L38" s="127">
        <v>90</v>
      </c>
      <c r="M38" s="111"/>
    </row>
    <row r="39" spans="1:13" ht="24" customHeight="1" thickBot="1" x14ac:dyDescent="0.25">
      <c r="A39" s="137" t="s">
        <v>33</v>
      </c>
      <c r="B39" s="138"/>
      <c r="C39" s="138"/>
      <c r="D39" s="140">
        <f>+(D33+D34+D35+D36+D37+D38)/D28</f>
        <v>5.1811811015229033E-2</v>
      </c>
      <c r="E39" s="141"/>
      <c r="F39" s="140">
        <f>+(F33+F34+F35+F36+F37+F38)/F28</f>
        <v>0.13335973680792979</v>
      </c>
      <c r="G39" s="141"/>
      <c r="H39" s="140">
        <f>+(H33+H34+H35+H36+H37+H38)/H28</f>
        <v>0.16464746894531826</v>
      </c>
      <c r="I39" s="141"/>
      <c r="J39" s="140">
        <f>+(J33+J34+J35+J36+J37+J38)/J28</f>
        <v>6.5639594471075313E-2</v>
      </c>
      <c r="K39" s="141"/>
      <c r="L39" s="140">
        <f>+(L33+L34+L35+L36+L37+L38)/L28</f>
        <v>8.3922151136713669E-2</v>
      </c>
      <c r="M39" s="141"/>
    </row>
    <row r="40" spans="1:13" ht="29.25" customHeight="1" thickBot="1" x14ac:dyDescent="0.25">
      <c r="A40" s="142" t="s">
        <v>34</v>
      </c>
      <c r="B40" s="143"/>
      <c r="C40" s="143"/>
      <c r="D40" s="144">
        <f>+D32+D39</f>
        <v>5.2969616847971579E-2</v>
      </c>
      <c r="E40" s="145">
        <f>+(D40)/($D$40+$F$40+$H$40+$J$40+$L$40)</f>
        <v>0.10433771095732797</v>
      </c>
      <c r="F40" s="144">
        <f>+F32+F39</f>
        <v>0.13467470545352975</v>
      </c>
      <c r="G40" s="145">
        <f>+(F40)/($D$40+$F$40+$H$40+$J$40+$L$40)</f>
        <v>0.26527755583362805</v>
      </c>
      <c r="H40" s="144">
        <f>+H32+H39</f>
        <v>0.16712647726068064</v>
      </c>
      <c r="I40" s="145">
        <f>+(H40)/($D$40+$F$40+$H$40+$J$40+$L$40)</f>
        <v>0.32919992847577295</v>
      </c>
      <c r="J40" s="144">
        <f>+J32+J39</f>
        <v>6.7106401051434533E-2</v>
      </c>
      <c r="K40" s="145">
        <f>+(J40)/($D$40+$F$40+$H$40+$J$40+$L$40)</f>
        <v>0.13218385733064314</v>
      </c>
      <c r="L40" s="144">
        <f>+L32+L39</f>
        <v>8.5797506469377657E-2</v>
      </c>
      <c r="M40" s="146">
        <f>+(L40)/($D$40+$F$40+$H$40+$J$40+$L$40)</f>
        <v>0.169000947402628</v>
      </c>
    </row>
    <row r="41" spans="1:13" ht="9" customHeight="1" thickBot="1" x14ac:dyDescent="0.25">
      <c r="A41" s="10"/>
      <c r="B41" s="6"/>
      <c r="C41" s="6"/>
      <c r="D41" s="20"/>
      <c r="E41" s="21"/>
      <c r="F41" s="20"/>
      <c r="G41" s="21"/>
      <c r="H41" s="20"/>
      <c r="I41" s="21"/>
      <c r="J41" s="20"/>
      <c r="K41" s="21"/>
      <c r="L41" s="20"/>
      <c r="M41" s="22"/>
    </row>
    <row r="42" spans="1:13" ht="29.25" customHeight="1" thickBot="1" x14ac:dyDescent="0.25">
      <c r="A42" s="8" t="s">
        <v>35</v>
      </c>
      <c r="B42" s="9"/>
      <c r="C42" s="9"/>
      <c r="D42" s="23">
        <f>+D27+D40</f>
        <v>0.30946659294797157</v>
      </c>
      <c r="E42" s="24"/>
      <c r="F42" s="23">
        <f>+F27+F40</f>
        <v>0.39274845545352977</v>
      </c>
      <c r="G42" s="24"/>
      <c r="H42" s="23">
        <f>+H27+H40</f>
        <v>0.38002967726068071</v>
      </c>
      <c r="I42" s="25"/>
      <c r="J42" s="23">
        <f>+J27+J40</f>
        <v>0.32807860105143449</v>
      </c>
      <c r="K42" s="25"/>
      <c r="L42" s="23">
        <f>+L27+L40</f>
        <v>0.37639757731397772</v>
      </c>
      <c r="M42" s="24"/>
    </row>
    <row r="43" spans="1:13" ht="37.5" customHeight="1" thickBot="1" x14ac:dyDescent="0.25">
      <c r="A43" s="27" t="s">
        <v>36</v>
      </c>
      <c r="B43" s="7"/>
      <c r="C43" s="7"/>
      <c r="D43" s="26">
        <f>SUM(100%)-D42</f>
        <v>0.69053340705202837</v>
      </c>
      <c r="E43" s="28">
        <f>+(D43)/($D$43+$F$43+$H$43+$J$43+$L$43)</f>
        <v>0.21489991576441589</v>
      </c>
      <c r="F43" s="26">
        <f>SUM(100%)-F42</f>
        <v>0.60725154454647023</v>
      </c>
      <c r="G43" s="28">
        <f>+(F43)/($D$43+$F$43+$H$43+$J$43+$L$43)</f>
        <v>0.18898188623192197</v>
      </c>
      <c r="H43" s="26">
        <f>SUM(100%)-H42</f>
        <v>0.61997032273931929</v>
      </c>
      <c r="I43" s="28">
        <f>+(H43)/($D$43+$F$43+$H$43+$J$43+$L$43)</f>
        <v>0.19294007903527699</v>
      </c>
      <c r="J43" s="26">
        <f>SUM(100%)-J42</f>
        <v>0.67192139894856551</v>
      </c>
      <c r="K43" s="28">
        <f>+(J43)/($D$43+$F$43+$H$43+$J$43+$L$43)</f>
        <v>0.20910769929408451</v>
      </c>
      <c r="L43" s="26">
        <f>SUM(100%)-L42</f>
        <v>0.62360242268602228</v>
      </c>
      <c r="M43" s="29">
        <f>+(L43)/($D$43+$F$43+$H$43+$J$43+$L$43)</f>
        <v>0.19407041967430069</v>
      </c>
    </row>
    <row r="44" spans="1:13" ht="25.5" customHeigh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30.75" customHeigh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</row>
    <row r="46" spans="1:13" ht="30.75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</row>
    <row r="47" spans="1:13" ht="30.75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1:13" ht="27" customHeigh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 ht="24" customHeight="1" x14ac:dyDescent="0.2">
      <c r="A50" s="33"/>
      <c r="B50" s="33"/>
      <c r="C50" s="33"/>
      <c r="D50" s="33" t="s">
        <v>37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4" customHeight="1" x14ac:dyDescent="0.2">
      <c r="A51" s="33"/>
      <c r="B51" s="33"/>
      <c r="C51" s="33"/>
      <c r="D51" s="34"/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24" customHeight="1" x14ac:dyDescent="0.2">
      <c r="A52" s="33"/>
      <c r="B52" s="33"/>
      <c r="C52" s="33"/>
      <c r="D52" s="35"/>
      <c r="E52" s="33"/>
      <c r="F52" s="33"/>
      <c r="G52" s="33"/>
      <c r="H52" s="33"/>
      <c r="I52" s="33"/>
      <c r="J52" s="33"/>
      <c r="K52" s="33"/>
      <c r="L52" s="33"/>
      <c r="M52" s="33"/>
    </row>
    <row r="53" spans="1:13" ht="24" customHeight="1" x14ac:dyDescent="0.2">
      <c r="A53" s="36"/>
      <c r="B53" s="37"/>
      <c r="C53" s="37"/>
      <c r="D53" s="35"/>
      <c r="E53" s="38"/>
      <c r="F53" s="38"/>
      <c r="G53" s="38"/>
      <c r="H53" s="38"/>
      <c r="I53" s="38"/>
      <c r="J53" s="38"/>
      <c r="K53" s="38"/>
      <c r="L53" s="38"/>
      <c r="M53" s="38"/>
    </row>
    <row r="54" spans="1:13" ht="15.75" x14ac:dyDescent="0.2">
      <c r="A54" s="37"/>
      <c r="B54" s="36"/>
      <c r="C54" s="36"/>
      <c r="D54" s="35"/>
      <c r="E54" s="36"/>
      <c r="F54" s="36"/>
      <c r="G54" s="36"/>
      <c r="H54" s="36"/>
      <c r="I54" s="36"/>
      <c r="J54" s="36"/>
      <c r="K54" s="36"/>
      <c r="L54" s="36"/>
      <c r="M54" s="37"/>
    </row>
    <row r="55" spans="1:13" ht="15" x14ac:dyDescent="0.2">
      <c r="A55" s="37"/>
      <c r="B55" s="37"/>
      <c r="C55" s="37"/>
      <c r="D55" s="35"/>
      <c r="E55" s="37"/>
      <c r="F55" s="37"/>
      <c r="G55" s="37"/>
      <c r="H55" s="37"/>
      <c r="I55" s="37"/>
      <c r="J55" s="37"/>
      <c r="K55" s="37"/>
      <c r="L55" s="37"/>
      <c r="M55" s="37"/>
    </row>
    <row r="56" spans="1:13" ht="15" x14ac:dyDescent="0.2">
      <c r="A56" s="37"/>
      <c r="B56" s="37"/>
      <c r="C56" s="37"/>
      <c r="D56" s="35"/>
      <c r="E56" s="37"/>
      <c r="F56" s="37"/>
      <c r="G56" s="37"/>
      <c r="H56" s="37"/>
      <c r="I56" s="37"/>
      <c r="J56" s="37"/>
      <c r="K56" s="37"/>
      <c r="L56" s="37"/>
      <c r="M56" s="37"/>
    </row>
    <row r="57" spans="1:13" ht="15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13" ht="15" x14ac:dyDescent="0.2">
      <c r="A58" s="37"/>
      <c r="B58" s="37"/>
      <c r="C58" s="37"/>
      <c r="D58" s="39"/>
      <c r="E58" s="37"/>
      <c r="F58" s="37"/>
      <c r="G58" s="37"/>
      <c r="H58" s="37"/>
      <c r="I58" s="37"/>
      <c r="J58" s="37"/>
      <c r="K58" s="37"/>
      <c r="L58" s="37"/>
      <c r="M58" s="37"/>
    </row>
    <row r="59" spans="1:13" ht="15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</row>
    <row r="60" spans="1:13" ht="15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1:13" ht="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</sheetData>
  <pageMargins left="0.18" right="0.12" top="0.13" bottom="0.31" header="0" footer="0"/>
  <pageSetup paperSize="9" scale="6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2021-08-23T14:17:43Z</cp:lastPrinted>
  <dcterms:created xsi:type="dcterms:W3CDTF">2001-02-09T09:43:26Z</dcterms:created>
  <dcterms:modified xsi:type="dcterms:W3CDTF">2021-08-23T14:18:06Z</dcterms:modified>
</cp:coreProperties>
</file>