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  2\"/>
    </mc:Choice>
  </mc:AlternateContent>
  <xr:revisionPtr revIDLastSave="0" documentId="13_ncr:1_{4D15A878-A6C9-41C5-9B2A-22E5848248D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M12" i="1" l="1"/>
  <c r="F44" i="1" s="1"/>
  <c r="M14" i="1"/>
  <c r="E46" i="1" s="1"/>
  <c r="E77" i="1" s="1"/>
  <c r="M16" i="1"/>
  <c r="F48" i="1" s="1"/>
  <c r="F78" i="1" s="1"/>
  <c r="M18" i="1"/>
  <c r="D50" i="1" s="1"/>
  <c r="D79" i="1" s="1"/>
  <c r="M20" i="1"/>
  <c r="F52" i="1" s="1"/>
  <c r="F80" i="1" s="1"/>
  <c r="M22" i="1"/>
  <c r="D54" i="1" s="1"/>
  <c r="D81" i="1" s="1"/>
  <c r="M24" i="1"/>
  <c r="E56" i="1" s="1"/>
  <c r="E82" i="1" s="1"/>
  <c r="F36" i="1"/>
  <c r="F38" i="1" s="1"/>
  <c r="F37" i="1"/>
  <c r="C40" i="1"/>
  <c r="D40" i="1"/>
  <c r="E40" i="1"/>
  <c r="F40" i="1"/>
  <c r="G40" i="1"/>
  <c r="H40" i="1"/>
  <c r="I40" i="1"/>
  <c r="J40" i="1"/>
  <c r="K40" i="1"/>
  <c r="L40" i="1"/>
  <c r="C41" i="1"/>
  <c r="D41" i="1"/>
  <c r="E41" i="1"/>
  <c r="F41" i="1"/>
  <c r="G41" i="1"/>
  <c r="H41" i="1"/>
  <c r="I41" i="1"/>
  <c r="J41" i="1"/>
  <c r="K41" i="1"/>
  <c r="L41" i="1"/>
  <c r="D44" i="1"/>
  <c r="E44" i="1"/>
  <c r="H44" i="1"/>
  <c r="I44" i="1"/>
  <c r="L44" i="1"/>
  <c r="C46" i="1"/>
  <c r="D46" i="1"/>
  <c r="D77" i="1" s="1"/>
  <c r="F46" i="1"/>
  <c r="G46" i="1"/>
  <c r="H46" i="1"/>
  <c r="H77" i="1" s="1"/>
  <c r="J46" i="1"/>
  <c r="K46" i="1"/>
  <c r="L46" i="1"/>
  <c r="D48" i="1"/>
  <c r="D78" i="1" s="1"/>
  <c r="E48" i="1"/>
  <c r="E78" i="1" s="1"/>
  <c r="H48" i="1"/>
  <c r="H78" i="1" s="1"/>
  <c r="I48" i="1"/>
  <c r="I78" i="1" s="1"/>
  <c r="L48" i="1"/>
  <c r="C50" i="1"/>
  <c r="D52" i="1"/>
  <c r="D80" i="1" s="1"/>
  <c r="E52" i="1"/>
  <c r="E80" i="1" s="1"/>
  <c r="H52" i="1"/>
  <c r="H80" i="1" s="1"/>
  <c r="I52" i="1"/>
  <c r="L52" i="1"/>
  <c r="L80" i="1" s="1"/>
  <c r="C54" i="1"/>
  <c r="E54" i="1"/>
  <c r="E81" i="1" s="1"/>
  <c r="F54" i="1"/>
  <c r="F81" i="1" s="1"/>
  <c r="G54" i="1"/>
  <c r="G81" i="1" s="1"/>
  <c r="I54" i="1"/>
  <c r="I81" i="1" s="1"/>
  <c r="J54" i="1"/>
  <c r="K54" i="1"/>
  <c r="K81" i="1" s="1"/>
  <c r="C56" i="1"/>
  <c r="D56" i="1"/>
  <c r="G56" i="1"/>
  <c r="G82" i="1" s="1"/>
  <c r="H56" i="1"/>
  <c r="H82" i="1" s="1"/>
  <c r="K56" i="1"/>
  <c r="K82" i="1" s="1"/>
  <c r="L56" i="1"/>
  <c r="L82" i="1" s="1"/>
  <c r="M63" i="1"/>
  <c r="C65" i="1"/>
  <c r="D65" i="1"/>
  <c r="E65" i="1"/>
  <c r="F65" i="1"/>
  <c r="G65" i="1"/>
  <c r="H65" i="1"/>
  <c r="I65" i="1"/>
  <c r="J65" i="1"/>
  <c r="K65" i="1"/>
  <c r="L65" i="1"/>
  <c r="C66" i="1"/>
  <c r="D66" i="1"/>
  <c r="E66" i="1"/>
  <c r="F66" i="1"/>
  <c r="G66" i="1"/>
  <c r="H66" i="1"/>
  <c r="I66" i="1"/>
  <c r="J66" i="1"/>
  <c r="K66" i="1"/>
  <c r="L66" i="1"/>
  <c r="N68" i="1"/>
  <c r="C74" i="1"/>
  <c r="D74" i="1"/>
  <c r="E74" i="1"/>
  <c r="F74" i="1"/>
  <c r="G74" i="1"/>
  <c r="H74" i="1"/>
  <c r="I74" i="1"/>
  <c r="J74" i="1"/>
  <c r="K74" i="1"/>
  <c r="L74" i="1"/>
  <c r="C75" i="1"/>
  <c r="D75" i="1"/>
  <c r="E75" i="1"/>
  <c r="F75" i="1"/>
  <c r="G75" i="1"/>
  <c r="H75" i="1"/>
  <c r="I75" i="1"/>
  <c r="J75" i="1"/>
  <c r="K75" i="1"/>
  <c r="L75" i="1"/>
  <c r="E76" i="1"/>
  <c r="I76" i="1"/>
  <c r="F77" i="1"/>
  <c r="G77" i="1"/>
  <c r="J77" i="1"/>
  <c r="K77" i="1"/>
  <c r="L77" i="1"/>
  <c r="L78" i="1"/>
  <c r="I80" i="1"/>
  <c r="J81" i="1"/>
  <c r="C82" i="1"/>
  <c r="D82" i="1"/>
  <c r="B84" i="1"/>
  <c r="M87" i="1"/>
  <c r="O87" i="1"/>
  <c r="C89" i="1"/>
  <c r="D89" i="1"/>
  <c r="E89" i="1"/>
  <c r="F89" i="1"/>
  <c r="G89" i="1"/>
  <c r="H89" i="1"/>
  <c r="I89" i="1"/>
  <c r="J89" i="1"/>
  <c r="K89" i="1"/>
  <c r="L89" i="1"/>
  <c r="C90" i="1"/>
  <c r="D90" i="1"/>
  <c r="E90" i="1"/>
  <c r="F90" i="1"/>
  <c r="G90" i="1"/>
  <c r="H90" i="1"/>
  <c r="I90" i="1"/>
  <c r="J90" i="1"/>
  <c r="K90" i="1"/>
  <c r="L90" i="1"/>
  <c r="N92" i="1"/>
  <c r="C81" i="1" l="1"/>
  <c r="F56" i="1"/>
  <c r="F82" i="1" s="1"/>
  <c r="G48" i="1"/>
  <c r="G78" i="1" s="1"/>
  <c r="D58" i="1"/>
  <c r="M56" i="1"/>
  <c r="J56" i="1"/>
  <c r="J82" i="1" s="1"/>
  <c r="K50" i="1"/>
  <c r="K79" i="1" s="1"/>
  <c r="K48" i="1"/>
  <c r="K78" i="1" s="1"/>
  <c r="C48" i="1"/>
  <c r="C77" i="1"/>
  <c r="I56" i="1"/>
  <c r="I82" i="1" s="1"/>
  <c r="M82" i="1" s="1"/>
  <c r="L54" i="1"/>
  <c r="L81" i="1" s="1"/>
  <c r="H54" i="1"/>
  <c r="H81" i="1" s="1"/>
  <c r="G50" i="1"/>
  <c r="G79" i="1" s="1"/>
  <c r="J48" i="1"/>
  <c r="J78" i="1" s="1"/>
  <c r="I46" i="1"/>
  <c r="I77" i="1" s="1"/>
  <c r="F76" i="1"/>
  <c r="F63" i="1"/>
  <c r="F87" i="1"/>
  <c r="M81" i="1"/>
  <c r="K52" i="1"/>
  <c r="K80" i="1" s="1"/>
  <c r="G52" i="1"/>
  <c r="G80" i="1" s="1"/>
  <c r="C52" i="1"/>
  <c r="J50" i="1"/>
  <c r="J79" i="1" s="1"/>
  <c r="F50" i="1"/>
  <c r="F79" i="1" s="1"/>
  <c r="K44" i="1"/>
  <c r="G44" i="1"/>
  <c r="C44" i="1"/>
  <c r="C79" i="1"/>
  <c r="L76" i="1"/>
  <c r="H76" i="1"/>
  <c r="D76" i="1"/>
  <c r="D84" i="1" s="1"/>
  <c r="D92" i="1" s="1"/>
  <c r="J52" i="1"/>
  <c r="J80" i="1" s="1"/>
  <c r="I50" i="1"/>
  <c r="I79" i="1" s="1"/>
  <c r="E50" i="1"/>
  <c r="E79" i="1" s="1"/>
  <c r="E84" i="1" s="1"/>
  <c r="E92" i="1" s="1"/>
  <c r="J44" i="1"/>
  <c r="L50" i="1"/>
  <c r="L79" i="1" s="1"/>
  <c r="H50" i="1"/>
  <c r="H79" i="1" s="1"/>
  <c r="M54" i="1" l="1"/>
  <c r="L84" i="1"/>
  <c r="L92" i="1" s="1"/>
  <c r="M46" i="1"/>
  <c r="M48" i="1"/>
  <c r="C78" i="1"/>
  <c r="M78" i="1" s="1"/>
  <c r="I84" i="1"/>
  <c r="I92" i="1" s="1"/>
  <c r="M77" i="1"/>
  <c r="K76" i="1"/>
  <c r="K84" i="1" s="1"/>
  <c r="K92" i="1" s="1"/>
  <c r="K58" i="1"/>
  <c r="M50" i="1"/>
  <c r="I58" i="1"/>
  <c r="M79" i="1"/>
  <c r="J58" i="1"/>
  <c r="J76" i="1"/>
  <c r="J84" i="1" s="1"/>
  <c r="J92" i="1" s="1"/>
  <c r="M44" i="1"/>
  <c r="C76" i="1"/>
  <c r="C58" i="1"/>
  <c r="L58" i="1"/>
  <c r="F84" i="1"/>
  <c r="F92" i="1" s="1"/>
  <c r="H84" i="1"/>
  <c r="H92" i="1" s="1"/>
  <c r="G76" i="1"/>
  <c r="G84" i="1" s="1"/>
  <c r="G92" i="1" s="1"/>
  <c r="G58" i="1"/>
  <c r="M52" i="1"/>
  <c r="C80" i="1"/>
  <c r="M80" i="1" s="1"/>
  <c r="E58" i="1"/>
  <c r="H58" i="1"/>
  <c r="F58" i="1"/>
  <c r="M58" i="1" l="1"/>
  <c r="D61" i="1" s="1"/>
  <c r="D68" i="1" s="1"/>
  <c r="C61" i="1"/>
  <c r="E61" i="1"/>
  <c r="E68" i="1" s="1"/>
  <c r="G61" i="1"/>
  <c r="G68" i="1" s="1"/>
  <c r="L61" i="1"/>
  <c r="L68" i="1" s="1"/>
  <c r="M76" i="1"/>
  <c r="M84" i="1" s="1"/>
  <c r="C84" i="1"/>
  <c r="C92" i="1" s="1"/>
  <c r="M92" i="1" s="1"/>
  <c r="O92" i="1" s="1"/>
  <c r="J61" i="1" l="1"/>
  <c r="J68" i="1" s="1"/>
  <c r="K61" i="1"/>
  <c r="K68" i="1" s="1"/>
  <c r="I61" i="1"/>
  <c r="I68" i="1" s="1"/>
  <c r="F61" i="1"/>
  <c r="F68" i="1" s="1"/>
  <c r="H61" i="1"/>
  <c r="H68" i="1" s="1"/>
  <c r="C68" i="1"/>
  <c r="M68" i="1" l="1"/>
  <c r="O68" i="1" s="1"/>
  <c r="M61" i="1"/>
</calcChain>
</file>

<file path=xl/sharedStrings.xml><?xml version="1.0" encoding="utf-8"?>
<sst xmlns="http://schemas.openxmlformats.org/spreadsheetml/2006/main" count="107" uniqueCount="79">
  <si>
    <t>CATEGORIA O FAMILIA DE PRODUCTOS  :</t>
  </si>
  <si>
    <t>( PONER CATEGORIA O FAMILIA )</t>
  </si>
  <si>
    <t>PERIODO :</t>
  </si>
  <si>
    <t>( PONER PERIODO )</t>
  </si>
  <si>
    <t>CRITERIOS</t>
  </si>
  <si>
    <t xml:space="preserve">Articulo 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</si>
  <si>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</si>
  <si>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</si>
  <si>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</si>
  <si>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</si>
  <si>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</si>
  <si>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</si>
  <si>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</si>
  <si>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</si>
  <si>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</si>
  <si>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</si>
  <si>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TOTALES</t>
  </si>
  <si>
    <t>NUMERO</t>
  </si>
  <si>
    <t>DE ROTACIONES</t>
  </si>
  <si>
    <t>DE CADA ARTICULO</t>
  </si>
  <si>
    <t>VOLUMEN DE VENTAS</t>
  </si>
  <si>
    <t>EN UNIDADES FISICAS  ( U.F.)</t>
  </si>
  <si>
    <t>EN UNIDADES MONETARIAS (U.M)</t>
  </si>
  <si>
    <t>BENEFICIO</t>
  </si>
  <si>
    <t>BRUTO  ( U.M. )</t>
  </si>
  <si>
    <t>INDICE DE RENTABILIDAD</t>
  </si>
  <si>
    <t>DEL LINEAL ( IS )</t>
  </si>
  <si>
    <t>CUOTA DE PARTICIPACION</t>
  </si>
  <si>
    <t>DE MERCADO ( % )</t>
  </si>
  <si>
    <t>BENEFICIO DIRECTO DEL</t>
  </si>
  <si>
    <t>ARTICULO ( DPP )  ( U.M. )</t>
  </si>
  <si>
    <t xml:space="preserve">         METROS DE LINEALES TOTALES     =</t>
  </si>
  <si>
    <t xml:space="preserve">               % DE MERMA ( VARIABLE DEPENDIENTE ) *    =</t>
  </si>
  <si>
    <t>* ( Lanzamientos , Promociones especiales, Productos estacionales, Promociones Puntuales ,……….)</t>
  </si>
  <si>
    <t xml:space="preserve">1er SUPUESTO </t>
  </si>
  <si>
    <t>TODOS LOS CRITERIOS TIENEN IGUAL PESO ESPECIFICO , SALVO LA VARIABLE DEPENDIENTE .</t>
  </si>
  <si>
    <t>ROTACIONES+VENTAS (UDES)+VENTAS (U.M.)+BENEFICIO BRUTO +</t>
  </si>
  <si>
    <t>IND.RENTAB.LINEAL( IS ) + CUOTA MERCADO + DPP          =</t>
  </si>
  <si>
    <t xml:space="preserve">                            VARIABLE DEPENDIENTE =</t>
  </si>
  <si>
    <t>SUMA TOTAL CRITERIOS =</t>
  </si>
  <si>
    <t>1er SUPUESTO</t>
  </si>
  <si>
    <t>% vs el TOTAL DE LA</t>
  </si>
  <si>
    <t>ROTACION DEL</t>
  </si>
  <si>
    <t>ARTICULO</t>
  </si>
  <si>
    <t>% vs el TOTAL DEL</t>
  </si>
  <si>
    <t>VOLUMEN DE VENTAS ( U.F. )</t>
  </si>
  <si>
    <t>VOLUMEN DE VENTAS ( U.M. )</t>
  </si>
  <si>
    <t>BENEFICIO BRUTO</t>
  </si>
  <si>
    <t xml:space="preserve">% vs el TOTAL DEL INDICE </t>
  </si>
  <si>
    <t>DE RENTABILIDAD LINEAL</t>
  </si>
  <si>
    <t xml:space="preserve">% vs el TOTAL DE LA </t>
  </si>
  <si>
    <t>CUOTA DE MERCADO</t>
  </si>
  <si>
    <t>% vs el TOTAL DEL DPP</t>
  </si>
  <si>
    <t>DEL PRODUCTO</t>
  </si>
  <si>
    <t>SUMA DE TODOS</t>
  </si>
  <si>
    <t>LOS CRITERIOS</t>
  </si>
  <si>
    <t>% QUE REPRESENTA</t>
  </si>
  <si>
    <t>LA SUMA DE CRITERIOS</t>
  </si>
  <si>
    <t>SOBRE EL TOTAL</t>
  </si>
  <si>
    <t>TOTAL DEL LINEAL MENOS VARIABLE DEPENDIENTE =</t>
  </si>
  <si>
    <t xml:space="preserve">      TOTAL  LINEAL  VARIABLE  DEPENDIENTE  =</t>
  </si>
  <si>
    <t>VARIABLE</t>
  </si>
  <si>
    <t>TOTAL</t>
  </si>
  <si>
    <t>DEPENDIENTE</t>
  </si>
  <si>
    <t>LINEAL</t>
  </si>
  <si>
    <t>METROS DE LINEAL A APLICAR</t>
  </si>
  <si>
    <t>2º SUPUESTO  :</t>
  </si>
  <si>
    <t>A TODOS LOS CRITERIOS SE LE DAN DISTINTOS PESOS ESPECIFICOS .</t>
  </si>
  <si>
    <t>2º SUPUESTO</t>
  </si>
  <si>
    <t>ROTACIONES</t>
  </si>
  <si>
    <t>VENTAS (Udes)</t>
  </si>
  <si>
    <t>VENTAS (U.M.)</t>
  </si>
  <si>
    <t>IND.LINEAL(IS)</t>
  </si>
  <si>
    <t>CUOTA PART.</t>
  </si>
  <si>
    <t>DPP PROD.</t>
  </si>
  <si>
    <t>COEF.VAR.DEP.=</t>
  </si>
  <si>
    <t>PUNTO DE VENTA, SEGÚN LOS CRITERIOS DE : ROTACIONES DEL ARTICULO , UNIDADES VENDIDAS , CIFRA DE VENTAS,</t>
  </si>
  <si>
    <t>BENEFICIO BRUTO, INDICE DE RENTABILIDAD DEL LINEAL, CUOTA DEMERCADO Y BENEFICIO DIRECTO DEL PRODUCTO ( DPP ) .</t>
  </si>
  <si>
    <t xml:space="preserve">COMO CALCULAR EL ESPACIO EN LOS LINEALES PARA UNA CATEGORIA O FAMILIA DE PRODUCTOS, RESPECTO 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</si>
</sst>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25" x14ac:knownFonts="1">
    <font>
      <sz val="10"/>
      <name val="Arial"/>
    </font>
    <font>
      <sz val="10"/>
      <name val="Arial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sz val="12"/>
      <color indexed="10"/>
      <name val="Arial"/>
      <family val="2"/>
    </font>
    <font>
      <b/>
      <sz val="12"/>
      <color indexed="8"/>
      <name val="Arial"/>
      <family val="2"/>
    </font>
    <font>
      <sz val="16"/>
      <name val="Arial"/>
      <family val="2"/>
    </font>
    <font>
      <b/>
      <sz val="26"/>
      <name val="Arial"/>
      <family val="2"/>
    </font>
    <font>
      <b/>
      <sz val="12"/>
      <color indexed="10"/>
      <name val="Arial"/>
      <family val="2"/>
    </font>
    <font>
      <b/>
      <sz val="10"/>
      <color indexed="10"/>
      <name val="Arial"/>
      <family val="2"/>
    </font>
    <font>
      <b/>
      <sz val="14"/>
      <color indexed="10"/>
      <name val="Arial"/>
      <family val="2"/>
    </font>
    <font>
      <sz val="12"/>
      <color indexed="9"/>
      <name val="Arial"/>
      <family val="2"/>
    </font>
    <font>
      <b/>
      <sz val="12"/>
      <color indexed="9"/>
      <name val="Arial"/>
      <family val="2"/>
    </font>
    <font>
      <b/>
      <sz val="14"/>
      <color indexed="12"/>
      <name val="Arial"/>
      <family val="2"/>
    </font>
    <font>
      <sz val="10"/>
      <color indexed="9"/>
      <name val="Arial"/>
      <family val="2"/>
    </font>
    <font>
      <b/>
      <sz val="16"/>
      <color indexed="9"/>
      <name val="Arial"/>
      <family val="2"/>
    </font>
    <font>
      <b/>
      <sz val="12"/>
      <color indexed="20"/>
      <name val="Arial"/>
      <family val="2"/>
    </font>
    <font>
      <sz val="10"/>
      <color indexed="20"/>
      <name val="Arial"/>
      <family val="2"/>
    </font>
    <font>
      <b/>
      <sz val="16"/>
      <color indexed="20"/>
      <name val="Arial"/>
      <family val="2"/>
    </font>
    <font>
      <b/>
      <sz val="16"/>
      <color indexed="10"/>
      <name val="Arial"/>
      <family val="2"/>
    </font>
    <font>
      <sz val="14"/>
      <color indexed="9"/>
      <name val="Arial"/>
      <family val="2"/>
    </font>
    <font>
      <b/>
      <sz val="14"/>
      <color indexed="9"/>
      <name val="Arial"/>
      <family val="2"/>
    </font>
    <font>
      <b/>
      <sz val="15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gray0625">
        <bgColor theme="2" tint="-9.9978637043366805E-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5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2">
    <xf numFmtId="0" fontId="0" fillId="0" borderId="0" xfId="0"/>
    <xf numFmtId="0" fontId="3" fillId="2" borderId="39" xfId="0" applyFont="1" applyFill="1" applyBorder="1" applyAlignment="1">
      <alignment vertical="center"/>
    </xf>
    <xf numFmtId="0" fontId="4" fillId="2" borderId="40" xfId="0" applyFont="1" applyFill="1" applyBorder="1" applyAlignment="1">
      <alignment vertical="center"/>
    </xf>
    <xf numFmtId="0" fontId="3" fillId="2" borderId="44" xfId="0" applyFont="1" applyFill="1" applyBorder="1" applyAlignment="1">
      <alignment horizontal="center" vertical="center"/>
    </xf>
    <xf numFmtId="2" fontId="3" fillId="2" borderId="44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2" borderId="5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10" fontId="3" fillId="2" borderId="1" xfId="0" applyNumberFormat="1" applyFont="1" applyFill="1" applyBorder="1" applyAlignment="1">
      <alignment horizontal="center" vertical="center"/>
    </xf>
    <xf numFmtId="9" fontId="3" fillId="2" borderId="17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9" fontId="6" fillId="2" borderId="3" xfId="0" applyNumberFormat="1" applyFont="1" applyFill="1" applyBorder="1" applyAlignment="1">
      <alignment horizontal="center" vertical="center"/>
    </xf>
    <xf numFmtId="9" fontId="3" fillId="2" borderId="18" xfId="0" applyNumberFormat="1" applyFont="1" applyFill="1" applyBorder="1" applyAlignment="1">
      <alignment horizontal="center" vertical="center"/>
    </xf>
    <xf numFmtId="0" fontId="13" fillId="3" borderId="39" xfId="0" applyFont="1" applyFill="1" applyBorder="1" applyAlignment="1">
      <alignment vertical="center"/>
    </xf>
    <xf numFmtId="0" fontId="14" fillId="3" borderId="40" xfId="0" applyFont="1" applyFill="1" applyBorder="1" applyAlignment="1">
      <alignment vertical="center"/>
    </xf>
    <xf numFmtId="0" fontId="13" fillId="3" borderId="40" xfId="0" applyFont="1" applyFill="1" applyBorder="1" applyAlignment="1">
      <alignment vertical="center"/>
    </xf>
    <xf numFmtId="9" fontId="14" fillId="3" borderId="40" xfId="0" applyNumberFormat="1" applyFont="1" applyFill="1" applyBorder="1" applyAlignment="1">
      <alignment horizontal="center" vertical="center"/>
    </xf>
    <xf numFmtId="9" fontId="14" fillId="3" borderId="38" xfId="0" applyNumberFormat="1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vertical="center"/>
    </xf>
    <xf numFmtId="0" fontId="3" fillId="2" borderId="40" xfId="0" applyFont="1" applyFill="1" applyBorder="1" applyAlignment="1">
      <alignment vertical="center"/>
    </xf>
    <xf numFmtId="9" fontId="3" fillId="2" borderId="38" xfId="0" applyNumberFormat="1" applyFont="1" applyFill="1" applyBorder="1" applyAlignment="1">
      <alignment horizontal="center" vertical="center"/>
    </xf>
    <xf numFmtId="0" fontId="15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0" fontId="18" fillId="2" borderId="17" xfId="0" applyFont="1" applyFill="1" applyBorder="1" applyAlignment="1">
      <alignment horizontal="center" vertical="center"/>
    </xf>
    <xf numFmtId="0" fontId="14" fillId="3" borderId="18" xfId="0" applyFont="1" applyFill="1" applyBorder="1" applyAlignment="1">
      <alignment horizontal="center" vertical="center"/>
    </xf>
    <xf numFmtId="0" fontId="18" fillId="2" borderId="18" xfId="0" applyFont="1" applyFill="1" applyBorder="1" applyAlignment="1">
      <alignment horizontal="center" vertical="center"/>
    </xf>
    <xf numFmtId="0" fontId="16" fillId="3" borderId="19" xfId="0" applyFont="1" applyFill="1" applyBorder="1" applyAlignment="1">
      <alignment vertical="center"/>
    </xf>
    <xf numFmtId="0" fontId="19" fillId="2" borderId="19" xfId="0" applyFont="1" applyFill="1" applyBorder="1" applyAlignment="1">
      <alignment vertical="center"/>
    </xf>
    <xf numFmtId="0" fontId="17" fillId="3" borderId="18" xfId="0" applyFont="1" applyFill="1" applyBorder="1" applyAlignment="1">
      <alignment horizontal="center" vertical="center"/>
    </xf>
    <xf numFmtId="2" fontId="20" fillId="2" borderId="18" xfId="0" applyNumberFormat="1" applyFont="1" applyFill="1" applyBorder="1" applyAlignment="1">
      <alignment horizontal="center" vertical="center"/>
    </xf>
    <xf numFmtId="9" fontId="10" fillId="2" borderId="19" xfId="0" applyNumberFormat="1" applyFont="1" applyFill="1" applyBorder="1" applyAlignment="1">
      <alignment horizontal="center" vertical="center"/>
    </xf>
    <xf numFmtId="9" fontId="10" fillId="2" borderId="38" xfId="0" applyNumberFormat="1" applyFont="1" applyFill="1" applyBorder="1" applyAlignment="1">
      <alignment horizontal="center" vertical="center"/>
    </xf>
    <xf numFmtId="9" fontId="10" fillId="2" borderId="17" xfId="0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0" fontId="3" fillId="4" borderId="0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vertical="center"/>
    </xf>
    <xf numFmtId="0" fontId="19" fillId="2" borderId="17" xfId="0" applyFont="1" applyFill="1" applyBorder="1" applyAlignment="1">
      <alignment vertical="center"/>
    </xf>
    <xf numFmtId="0" fontId="17" fillId="3" borderId="12" xfId="0" applyFont="1" applyFill="1" applyBorder="1" applyAlignment="1">
      <alignment horizontal="center" vertical="center"/>
    </xf>
    <xf numFmtId="0" fontId="24" fillId="5" borderId="5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0" fillId="5" borderId="2" xfId="0" applyFill="1" applyBorder="1" applyAlignment="1">
      <alignment vertical="center"/>
    </xf>
    <xf numFmtId="0" fontId="24" fillId="5" borderId="10" xfId="0" applyFont="1" applyFill="1" applyBorder="1" applyAlignment="1">
      <alignment vertical="center"/>
    </xf>
    <xf numFmtId="0" fontId="0" fillId="5" borderId="0" xfId="0" applyFill="1" applyBorder="1" applyAlignment="1">
      <alignment vertical="center"/>
    </xf>
    <xf numFmtId="0" fontId="0" fillId="5" borderId="13" xfId="0" applyFill="1" applyBorder="1" applyAlignment="1">
      <alignment vertical="center"/>
    </xf>
    <xf numFmtId="0" fontId="24" fillId="5" borderId="12" xfId="0" applyFont="1" applyFill="1" applyBorder="1" applyAlignment="1">
      <alignment vertical="center"/>
    </xf>
    <xf numFmtId="0" fontId="0" fillId="5" borderId="3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2" fillId="6" borderId="39" xfId="0" applyFont="1" applyFill="1" applyBorder="1" applyAlignment="1">
      <alignment horizontal="centerContinuous" vertical="center"/>
    </xf>
    <xf numFmtId="0" fontId="2" fillId="6" borderId="40" xfId="0" applyFont="1" applyFill="1" applyBorder="1" applyAlignment="1">
      <alignment horizontal="centerContinuous" vertical="center"/>
    </xf>
    <xf numFmtId="0" fontId="12" fillId="6" borderId="40" xfId="0" applyFont="1" applyFill="1" applyBorder="1" applyAlignment="1">
      <alignment vertical="center"/>
    </xf>
    <xf numFmtId="0" fontId="0" fillId="6" borderId="40" xfId="0" applyFill="1" applyBorder="1" applyAlignment="1">
      <alignment vertical="center"/>
    </xf>
    <xf numFmtId="0" fontId="0" fillId="6" borderId="44" xfId="0" applyFill="1" applyBorder="1" applyAlignment="1">
      <alignment vertical="center"/>
    </xf>
    <xf numFmtId="0" fontId="3" fillId="7" borderId="5" xfId="0" applyFont="1" applyFill="1" applyBorder="1" applyAlignment="1">
      <alignment vertical="center"/>
    </xf>
    <xf numFmtId="0" fontId="4" fillId="7" borderId="2" xfId="0" applyFont="1" applyFill="1" applyBorder="1" applyAlignment="1">
      <alignment vertical="center"/>
    </xf>
    <xf numFmtId="0" fontId="3" fillId="7" borderId="12" xfId="0" applyFont="1" applyFill="1" applyBorder="1" applyAlignment="1">
      <alignment vertical="center"/>
    </xf>
    <xf numFmtId="0" fontId="4" fillId="7" borderId="4" xfId="0" applyFont="1" applyFill="1" applyBorder="1" applyAlignment="1">
      <alignment vertical="center"/>
    </xf>
    <xf numFmtId="0" fontId="3" fillId="7" borderId="10" xfId="0" applyFont="1" applyFill="1" applyBorder="1" applyAlignment="1">
      <alignment vertical="center"/>
    </xf>
    <xf numFmtId="0" fontId="4" fillId="7" borderId="13" xfId="0" applyFont="1" applyFill="1" applyBorder="1" applyAlignment="1">
      <alignment vertical="center"/>
    </xf>
    <xf numFmtId="0" fontId="3" fillId="7" borderId="7" xfId="0" applyFont="1" applyFill="1" applyBorder="1" applyAlignment="1">
      <alignment vertical="center"/>
    </xf>
    <xf numFmtId="0" fontId="4" fillId="7" borderId="36" xfId="0" applyFont="1" applyFill="1" applyBorder="1" applyAlignment="1">
      <alignment vertical="center"/>
    </xf>
    <xf numFmtId="0" fontId="3" fillId="7" borderId="8" xfId="0" applyFont="1" applyFill="1" applyBorder="1" applyAlignment="1">
      <alignment vertical="center"/>
    </xf>
    <xf numFmtId="0" fontId="4" fillId="7" borderId="37" xfId="0" applyFont="1" applyFill="1" applyBorder="1" applyAlignment="1">
      <alignment vertical="center"/>
    </xf>
    <xf numFmtId="0" fontId="10" fillId="8" borderId="31" xfId="0" applyFont="1" applyFill="1" applyBorder="1" applyAlignment="1">
      <alignment horizontal="center" vertical="center"/>
    </xf>
    <xf numFmtId="0" fontId="10" fillId="8" borderId="32" xfId="0" applyFont="1" applyFill="1" applyBorder="1" applyAlignment="1">
      <alignment horizontal="center" vertical="center"/>
    </xf>
    <xf numFmtId="0" fontId="10" fillId="8" borderId="0" xfId="0" applyFont="1" applyFill="1" applyBorder="1" applyAlignment="1">
      <alignment vertical="center"/>
    </xf>
    <xf numFmtId="0" fontId="10" fillId="8" borderId="16" xfId="0" applyFont="1" applyFill="1" applyBorder="1" applyAlignment="1">
      <alignment vertical="center"/>
    </xf>
    <xf numFmtId="0" fontId="11" fillId="8" borderId="16" xfId="0" applyFont="1" applyFill="1" applyBorder="1" applyAlignment="1">
      <alignment vertical="center"/>
    </xf>
    <xf numFmtId="0" fontId="11" fillId="8" borderId="0" xfId="0" applyFont="1" applyFill="1" applyBorder="1" applyAlignment="1">
      <alignment vertical="center"/>
    </xf>
    <xf numFmtId="0" fontId="11" fillId="8" borderId="15" xfId="0" applyFont="1" applyFill="1" applyBorder="1" applyAlignment="1">
      <alignment vertical="center"/>
    </xf>
    <xf numFmtId="0" fontId="10" fillId="8" borderId="22" xfId="0" applyFont="1" applyFill="1" applyBorder="1" applyAlignment="1">
      <alignment horizontal="center" vertical="center"/>
    </xf>
    <xf numFmtId="0" fontId="10" fillId="8" borderId="20" xfId="0" applyFont="1" applyFill="1" applyBorder="1" applyAlignment="1">
      <alignment horizontal="center" vertical="center"/>
    </xf>
    <xf numFmtId="1" fontId="10" fillId="8" borderId="20" xfId="0" applyNumberFormat="1" applyFont="1" applyFill="1" applyBorder="1" applyAlignment="1">
      <alignment horizontal="center" vertical="center"/>
    </xf>
    <xf numFmtId="1" fontId="10" fillId="8" borderId="22" xfId="0" applyNumberFormat="1" applyFont="1" applyFill="1" applyBorder="1" applyAlignment="1">
      <alignment horizontal="center" vertical="center"/>
    </xf>
    <xf numFmtId="1" fontId="10" fillId="8" borderId="21" xfId="0" applyNumberFormat="1" applyFont="1" applyFill="1" applyBorder="1" applyAlignment="1">
      <alignment horizontal="center" vertical="center"/>
    </xf>
    <xf numFmtId="0" fontId="10" fillId="8" borderId="0" xfId="0" applyFont="1" applyFill="1" applyBorder="1" applyAlignment="1">
      <alignment horizontal="center" vertical="center"/>
    </xf>
    <xf numFmtId="0" fontId="10" fillId="8" borderId="16" xfId="0" applyFont="1" applyFill="1" applyBorder="1" applyAlignment="1">
      <alignment horizontal="center" vertical="center"/>
    </xf>
    <xf numFmtId="0" fontId="10" fillId="8" borderId="15" xfId="0" applyFont="1" applyFill="1" applyBorder="1" applyAlignment="1">
      <alignment horizontal="center" vertical="center"/>
    </xf>
    <xf numFmtId="0" fontId="10" fillId="8" borderId="24" xfId="0" applyFont="1" applyFill="1" applyBorder="1" applyAlignment="1">
      <alignment horizontal="center" vertical="center"/>
    </xf>
    <xf numFmtId="0" fontId="10" fillId="8" borderId="14" xfId="0" applyFont="1" applyFill="1" applyBorder="1" applyAlignment="1">
      <alignment horizontal="center" vertical="center"/>
    </xf>
    <xf numFmtId="0" fontId="10" fillId="8" borderId="23" xfId="0" applyFont="1" applyFill="1" applyBorder="1" applyAlignment="1">
      <alignment horizontal="center" vertical="center"/>
    </xf>
    <xf numFmtId="0" fontId="10" fillId="8" borderId="21" xfId="0" applyFont="1" applyFill="1" applyBorder="1" applyAlignment="1">
      <alignment horizontal="center" vertical="center"/>
    </xf>
    <xf numFmtId="0" fontId="10" fillId="8" borderId="33" xfId="0" applyFont="1" applyFill="1" applyBorder="1" applyAlignment="1">
      <alignment horizontal="center" vertical="center"/>
    </xf>
    <xf numFmtId="0" fontId="10" fillId="8" borderId="34" xfId="0" applyFont="1" applyFill="1" applyBorder="1" applyAlignment="1">
      <alignment horizontal="center" vertical="center"/>
    </xf>
    <xf numFmtId="0" fontId="10" fillId="8" borderId="35" xfId="0" applyFont="1" applyFill="1" applyBorder="1" applyAlignment="1">
      <alignment horizontal="center" vertical="center"/>
    </xf>
    <xf numFmtId="0" fontId="10" fillId="8" borderId="3" xfId="0" applyFont="1" applyFill="1" applyBorder="1" applyAlignment="1">
      <alignment horizontal="center" vertical="center"/>
    </xf>
    <xf numFmtId="0" fontId="10" fillId="8" borderId="25" xfId="0" applyFont="1" applyFill="1" applyBorder="1" applyAlignment="1">
      <alignment horizontal="center" vertical="center"/>
    </xf>
    <xf numFmtId="0" fontId="4" fillId="9" borderId="17" xfId="0" applyFont="1" applyFill="1" applyBorder="1" applyAlignment="1">
      <alignment vertical="center"/>
    </xf>
    <xf numFmtId="0" fontId="3" fillId="9" borderId="18" xfId="0" applyFont="1" applyFill="1" applyBorder="1" applyAlignment="1">
      <alignment horizontal="center" vertical="center"/>
    </xf>
    <xf numFmtId="0" fontId="4" fillId="9" borderId="19" xfId="0" applyFont="1" applyFill="1" applyBorder="1" applyAlignment="1">
      <alignment vertical="center"/>
    </xf>
    <xf numFmtId="0" fontId="3" fillId="9" borderId="26" xfId="0" applyFont="1" applyFill="1" applyBorder="1" applyAlignment="1">
      <alignment horizontal="center" vertical="center"/>
    </xf>
    <xf numFmtId="0" fontId="4" fillId="9" borderId="27" xfId="0" applyFont="1" applyFill="1" applyBorder="1" applyAlignment="1">
      <alignment vertical="center"/>
    </xf>
    <xf numFmtId="0" fontId="3" fillId="9" borderId="19" xfId="0" applyFont="1" applyFill="1" applyBorder="1" applyAlignment="1">
      <alignment horizontal="center" vertical="center"/>
    </xf>
    <xf numFmtId="0" fontId="3" fillId="9" borderId="27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vertical="center"/>
    </xf>
    <xf numFmtId="0" fontId="4" fillId="7" borderId="3" xfId="0" applyFont="1" applyFill="1" applyBorder="1" applyAlignment="1">
      <alignment vertical="center"/>
    </xf>
    <xf numFmtId="0" fontId="21" fillId="8" borderId="3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vertical="center"/>
    </xf>
    <xf numFmtId="9" fontId="12" fillId="8" borderId="1" xfId="0" applyNumberFormat="1" applyFont="1" applyFill="1" applyBorder="1" applyAlignment="1">
      <alignment horizontal="center" vertical="center"/>
    </xf>
    <xf numFmtId="0" fontId="9" fillId="10" borderId="5" xfId="0" applyFont="1" applyFill="1" applyBorder="1" applyAlignment="1">
      <alignment vertical="center"/>
    </xf>
    <xf numFmtId="0" fontId="4" fillId="10" borderId="1" xfId="0" applyFont="1" applyFill="1" applyBorder="1" applyAlignment="1">
      <alignment vertical="center"/>
    </xf>
    <xf numFmtId="0" fontId="4" fillId="10" borderId="2" xfId="0" applyFont="1" applyFill="1" applyBorder="1" applyAlignment="1">
      <alignment vertical="center"/>
    </xf>
    <xf numFmtId="0" fontId="5" fillId="10" borderId="10" xfId="0" applyFont="1" applyFill="1" applyBorder="1" applyAlignment="1">
      <alignment vertical="center"/>
    </xf>
    <xf numFmtId="0" fontId="4" fillId="10" borderId="0" xfId="0" applyFont="1" applyFill="1" applyBorder="1" applyAlignment="1">
      <alignment vertical="center"/>
    </xf>
    <xf numFmtId="0" fontId="4" fillId="10" borderId="13" xfId="0" applyFont="1" applyFill="1" applyBorder="1" applyAlignment="1">
      <alignment vertical="center"/>
    </xf>
    <xf numFmtId="0" fontId="5" fillId="10" borderId="12" xfId="0" applyFont="1" applyFill="1" applyBorder="1" applyAlignment="1">
      <alignment vertical="center"/>
    </xf>
    <xf numFmtId="0" fontId="4" fillId="10" borderId="3" xfId="0" applyFont="1" applyFill="1" applyBorder="1" applyAlignment="1">
      <alignment vertical="center"/>
    </xf>
    <xf numFmtId="0" fontId="4" fillId="10" borderId="4" xfId="0" applyFont="1" applyFill="1" applyBorder="1" applyAlignment="1">
      <alignment vertical="center"/>
    </xf>
    <xf numFmtId="0" fontId="7" fillId="9" borderId="31" xfId="0" applyFont="1" applyFill="1" applyBorder="1" applyAlignment="1">
      <alignment horizontal="center" vertical="center"/>
    </xf>
    <xf numFmtId="0" fontId="7" fillId="9" borderId="28" xfId="0" applyFont="1" applyFill="1" applyBorder="1" applyAlignment="1">
      <alignment horizontal="center" vertical="center"/>
    </xf>
    <xf numFmtId="0" fontId="7" fillId="9" borderId="29" xfId="0" applyFont="1" applyFill="1" applyBorder="1" applyAlignment="1">
      <alignment horizontal="center" vertical="center"/>
    </xf>
    <xf numFmtId="0" fontId="7" fillId="9" borderId="32" xfId="0" applyFont="1" applyFill="1" applyBorder="1" applyAlignment="1">
      <alignment horizontal="center" vertical="center"/>
    </xf>
    <xf numFmtId="0" fontId="7" fillId="9" borderId="25" xfId="0" applyFont="1" applyFill="1" applyBorder="1" applyAlignment="1">
      <alignment horizontal="center" vertical="center"/>
    </xf>
    <xf numFmtId="0" fontId="7" fillId="9" borderId="30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vertical="center"/>
    </xf>
    <xf numFmtId="0" fontId="4" fillId="9" borderId="28" xfId="0" applyFont="1" applyFill="1" applyBorder="1" applyAlignment="1">
      <alignment vertical="center"/>
    </xf>
    <xf numFmtId="0" fontId="4" fillId="9" borderId="29" xfId="0" applyFont="1" applyFill="1" applyBorder="1" applyAlignment="1">
      <alignment vertical="center"/>
    </xf>
    <xf numFmtId="0" fontId="4" fillId="9" borderId="6" xfId="0" applyFont="1" applyFill="1" applyBorder="1" applyAlignment="1">
      <alignment vertical="center"/>
    </xf>
    <xf numFmtId="0" fontId="4" fillId="9" borderId="10" xfId="0" applyFont="1" applyFill="1" applyBorder="1" applyAlignment="1">
      <alignment vertical="center"/>
    </xf>
    <xf numFmtId="0" fontId="4" fillId="9" borderId="16" xfId="0" applyFont="1" applyFill="1" applyBorder="1" applyAlignment="1">
      <alignment vertical="center"/>
    </xf>
    <xf numFmtId="0" fontId="4" fillId="9" borderId="15" xfId="0" applyFont="1" applyFill="1" applyBorder="1" applyAlignment="1">
      <alignment vertical="center"/>
    </xf>
    <xf numFmtId="0" fontId="4" fillId="9" borderId="11" xfId="0" applyFont="1" applyFill="1" applyBorder="1" applyAlignment="1">
      <alignment vertical="center"/>
    </xf>
    <xf numFmtId="164" fontId="7" fillId="9" borderId="7" xfId="1" applyNumberFormat="1" applyFont="1" applyFill="1" applyBorder="1" applyAlignment="1">
      <alignment horizontal="center" vertical="center"/>
    </xf>
    <xf numFmtId="164" fontId="7" fillId="9" borderId="20" xfId="1" applyNumberFormat="1" applyFont="1" applyFill="1" applyBorder="1" applyAlignment="1">
      <alignment horizontal="center" vertical="center"/>
    </xf>
    <xf numFmtId="164" fontId="7" fillId="9" borderId="21" xfId="1" applyNumberFormat="1" applyFont="1" applyFill="1" applyBorder="1" applyAlignment="1">
      <alignment horizontal="center" vertical="center"/>
    </xf>
    <xf numFmtId="164" fontId="7" fillId="9" borderId="41" xfId="1" applyNumberFormat="1" applyFont="1" applyFill="1" applyBorder="1" applyAlignment="1">
      <alignment horizontal="center" vertical="center"/>
    </xf>
    <xf numFmtId="0" fontId="7" fillId="9" borderId="42" xfId="0" applyFont="1" applyFill="1" applyBorder="1" applyAlignment="1">
      <alignment horizontal="center" vertical="center"/>
    </xf>
    <xf numFmtId="164" fontId="7" fillId="9" borderId="14" xfId="1" applyNumberFormat="1" applyFont="1" applyFill="1" applyBorder="1" applyAlignment="1">
      <alignment horizontal="center" vertical="center"/>
    </xf>
    <xf numFmtId="164" fontId="7" fillId="9" borderId="9" xfId="1" applyNumberFormat="1" applyFont="1" applyFill="1" applyBorder="1" applyAlignment="1">
      <alignment horizontal="center" vertical="center"/>
    </xf>
    <xf numFmtId="164" fontId="7" fillId="9" borderId="0" xfId="1" applyNumberFormat="1" applyFont="1" applyFill="1" applyBorder="1" applyAlignment="1">
      <alignment horizontal="center" vertical="center"/>
    </xf>
    <xf numFmtId="164" fontId="7" fillId="9" borderId="13" xfId="1" applyNumberFormat="1" applyFont="1" applyFill="1" applyBorder="1" applyAlignment="1">
      <alignment horizontal="center" vertical="center"/>
    </xf>
    <xf numFmtId="0" fontId="7" fillId="9" borderId="8" xfId="0" applyFont="1" applyFill="1" applyBorder="1" applyAlignment="1">
      <alignment horizontal="center" vertical="center"/>
    </xf>
    <xf numFmtId="164" fontId="7" fillId="9" borderId="23" xfId="1" applyNumberFormat="1" applyFont="1" applyFill="1" applyBorder="1" applyAlignment="1">
      <alignment horizontal="center" vertical="center"/>
    </xf>
    <xf numFmtId="164" fontId="7" fillId="9" borderId="10" xfId="1" applyNumberFormat="1" applyFont="1" applyFill="1" applyBorder="1" applyAlignment="1">
      <alignment horizontal="center" vertical="center"/>
    </xf>
    <xf numFmtId="164" fontId="7" fillId="9" borderId="42" xfId="1" applyNumberFormat="1" applyFont="1" applyFill="1" applyBorder="1" applyAlignment="1">
      <alignment horizontal="center" vertical="center"/>
    </xf>
    <xf numFmtId="164" fontId="7" fillId="9" borderId="15" xfId="1" applyNumberFormat="1" applyFont="1" applyFill="1" applyBorder="1" applyAlignment="1">
      <alignment horizontal="center" vertical="center"/>
    </xf>
    <xf numFmtId="164" fontId="7" fillId="9" borderId="43" xfId="1" applyNumberFormat="1" applyFont="1" applyFill="1" applyBorder="1" applyAlignment="1">
      <alignment horizontal="center" vertical="center"/>
    </xf>
    <xf numFmtId="164" fontId="7" fillId="9" borderId="22" xfId="1" applyNumberFormat="1" applyFont="1" applyFill="1" applyBorder="1" applyAlignment="1">
      <alignment horizontal="center" vertical="center"/>
    </xf>
    <xf numFmtId="164" fontId="7" fillId="9" borderId="24" xfId="1" applyNumberFormat="1" applyFont="1" applyFill="1" applyBorder="1" applyAlignment="1">
      <alignment horizontal="center" vertical="center"/>
    </xf>
    <xf numFmtId="164" fontId="7" fillId="9" borderId="16" xfId="1" applyNumberFormat="1" applyFont="1" applyFill="1" applyBorder="1" applyAlignment="1">
      <alignment horizontal="center" vertical="center"/>
    </xf>
    <xf numFmtId="164" fontId="7" fillId="9" borderId="11" xfId="1" applyNumberFormat="1" applyFont="1" applyFill="1" applyBorder="1" applyAlignment="1">
      <alignment horizontal="center" vertical="center"/>
    </xf>
    <xf numFmtId="0" fontId="4" fillId="9" borderId="42" xfId="0" applyFont="1" applyFill="1" applyBorder="1" applyAlignment="1">
      <alignment vertical="center"/>
    </xf>
    <xf numFmtId="164" fontId="4" fillId="9" borderId="24" xfId="1" applyNumberFormat="1" applyFont="1" applyFill="1" applyBorder="1" applyAlignment="1">
      <alignment vertical="center"/>
    </xf>
    <xf numFmtId="0" fontId="4" fillId="9" borderId="14" xfId="0" applyFont="1" applyFill="1" applyBorder="1" applyAlignment="1">
      <alignment vertical="center"/>
    </xf>
    <xf numFmtId="0" fontId="4" fillId="9" borderId="9" xfId="0" applyFont="1" applyFill="1" applyBorder="1" applyAlignment="1">
      <alignment vertical="center"/>
    </xf>
    <xf numFmtId="10" fontId="3" fillId="9" borderId="43" xfId="1" applyNumberFormat="1" applyFont="1" applyFill="1" applyBorder="1" applyAlignment="1">
      <alignment horizontal="center" vertical="center"/>
    </xf>
    <xf numFmtId="164" fontId="3" fillId="9" borderId="20" xfId="1" applyNumberFormat="1" applyFont="1" applyFill="1" applyBorder="1" applyAlignment="1">
      <alignment horizontal="center" vertical="center"/>
    </xf>
    <xf numFmtId="10" fontId="3" fillId="9" borderId="20" xfId="1" applyNumberFormat="1" applyFont="1" applyFill="1" applyBorder="1" applyAlignment="1">
      <alignment horizontal="center" vertical="center"/>
    </xf>
    <xf numFmtId="164" fontId="3" fillId="9" borderId="41" xfId="1" applyNumberFormat="1" applyFont="1" applyFill="1" applyBorder="1" applyAlignment="1">
      <alignment horizontal="center" vertical="center"/>
    </xf>
    <xf numFmtId="0" fontId="3" fillId="11" borderId="49" xfId="0" applyFont="1" applyFill="1" applyBorder="1" applyAlignment="1">
      <alignment horizontal="center" vertical="center"/>
    </xf>
    <xf numFmtId="0" fontId="3" fillId="11" borderId="0" xfId="0" applyFont="1" applyFill="1" applyBorder="1" applyAlignment="1">
      <alignment horizontal="center" vertical="center"/>
    </xf>
    <xf numFmtId="0" fontId="3" fillId="11" borderId="16" xfId="0" applyFont="1" applyFill="1" applyBorder="1" applyAlignment="1">
      <alignment horizontal="center" vertical="center"/>
    </xf>
    <xf numFmtId="0" fontId="3" fillId="11" borderId="13" xfId="0" applyFont="1" applyFill="1" applyBorder="1" applyAlignment="1">
      <alignment horizontal="center" vertical="center"/>
    </xf>
    <xf numFmtId="0" fontId="3" fillId="11" borderId="19" xfId="0" applyFont="1" applyFill="1" applyBorder="1" applyAlignment="1">
      <alignment horizontal="center" vertical="center"/>
    </xf>
    <xf numFmtId="164" fontId="3" fillId="11" borderId="50" xfId="1" applyNumberFormat="1" applyFont="1" applyFill="1" applyBorder="1" applyAlignment="1">
      <alignment horizontal="center" vertical="center"/>
    </xf>
    <xf numFmtId="164" fontId="3" fillId="11" borderId="25" xfId="1" applyNumberFormat="1" applyFont="1" applyFill="1" applyBorder="1" applyAlignment="1">
      <alignment horizontal="center" vertical="center"/>
    </xf>
    <xf numFmtId="164" fontId="3" fillId="11" borderId="51" xfId="1" applyNumberFormat="1" applyFont="1" applyFill="1" applyBorder="1" applyAlignment="1">
      <alignment horizontal="center" vertical="center"/>
    </xf>
    <xf numFmtId="9" fontId="3" fillId="11" borderId="18" xfId="1" applyFont="1" applyFill="1" applyBorder="1" applyAlignment="1">
      <alignment horizontal="center" vertical="center"/>
    </xf>
    <xf numFmtId="0" fontId="4" fillId="11" borderId="17" xfId="0" applyFont="1" applyFill="1" applyBorder="1" applyAlignment="1">
      <alignment vertical="center"/>
    </xf>
    <xf numFmtId="0" fontId="3" fillId="11" borderId="18" xfId="0" applyFont="1" applyFill="1" applyBorder="1" applyAlignment="1">
      <alignment horizontal="center" vertical="center"/>
    </xf>
    <xf numFmtId="0" fontId="4" fillId="11" borderId="19" xfId="0" applyFont="1" applyFill="1" applyBorder="1" applyAlignment="1">
      <alignment vertical="center"/>
    </xf>
    <xf numFmtId="9" fontId="3" fillId="11" borderId="26" xfId="1" applyFont="1" applyFill="1" applyBorder="1" applyAlignment="1">
      <alignment horizontal="center" vertical="center"/>
    </xf>
    <xf numFmtId="0" fontId="4" fillId="11" borderId="27" xfId="0" applyFont="1" applyFill="1" applyBorder="1" applyAlignment="1">
      <alignment vertical="center"/>
    </xf>
    <xf numFmtId="9" fontId="3" fillId="11" borderId="19" xfId="1" applyFont="1" applyFill="1" applyBorder="1" applyAlignment="1">
      <alignment horizontal="center" vertical="center"/>
    </xf>
    <xf numFmtId="0" fontId="3" fillId="11" borderId="27" xfId="0" applyFont="1" applyFill="1" applyBorder="1" applyAlignment="1">
      <alignment horizontal="center" vertical="center"/>
    </xf>
    <xf numFmtId="0" fontId="3" fillId="12" borderId="10" xfId="0" applyFont="1" applyFill="1" applyBorder="1" applyAlignment="1">
      <alignment vertical="center"/>
    </xf>
    <xf numFmtId="0" fontId="4" fillId="12" borderId="13" xfId="0" applyFont="1" applyFill="1" applyBorder="1" applyAlignment="1">
      <alignment vertical="center"/>
    </xf>
    <xf numFmtId="0" fontId="3" fillId="12" borderId="7" xfId="0" applyFont="1" applyFill="1" applyBorder="1" applyAlignment="1">
      <alignment vertical="center"/>
    </xf>
    <xf numFmtId="0" fontId="4" fillId="12" borderId="36" xfId="0" applyFont="1" applyFill="1" applyBorder="1" applyAlignment="1">
      <alignment vertical="center"/>
    </xf>
    <xf numFmtId="0" fontId="3" fillId="12" borderId="8" xfId="0" applyFont="1" applyFill="1" applyBorder="1" applyAlignment="1">
      <alignment vertical="center"/>
    </xf>
    <xf numFmtId="0" fontId="4" fillId="12" borderId="37" xfId="0" applyFont="1" applyFill="1" applyBorder="1" applyAlignment="1">
      <alignment vertical="center"/>
    </xf>
    <xf numFmtId="0" fontId="3" fillId="12" borderId="12" xfId="0" applyFont="1" applyFill="1" applyBorder="1" applyAlignment="1">
      <alignment vertical="center"/>
    </xf>
    <xf numFmtId="0" fontId="4" fillId="12" borderId="4" xfId="0" applyFont="1" applyFill="1" applyBorder="1" applyAlignment="1">
      <alignment vertical="center"/>
    </xf>
    <xf numFmtId="0" fontId="3" fillId="9" borderId="5" xfId="0" applyFont="1" applyFill="1" applyBorder="1" applyAlignment="1">
      <alignment vertical="center"/>
    </xf>
    <xf numFmtId="0" fontId="4" fillId="9" borderId="1" xfId="0" applyFont="1" applyFill="1" applyBorder="1" applyAlignment="1">
      <alignment vertical="center"/>
    </xf>
    <xf numFmtId="0" fontId="3" fillId="9" borderId="17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9" borderId="12" xfId="0" applyFont="1" applyFill="1" applyBorder="1" applyAlignment="1">
      <alignment vertical="center"/>
    </xf>
    <xf numFmtId="0" fontId="4" fillId="9" borderId="3" xfId="0" applyFont="1" applyFill="1" applyBorder="1" applyAlignment="1">
      <alignment vertical="center"/>
    </xf>
    <xf numFmtId="0" fontId="3" fillId="9" borderId="3" xfId="0" applyFont="1" applyFill="1" applyBorder="1" applyAlignment="1">
      <alignment horizontal="center" vertical="center"/>
    </xf>
    <xf numFmtId="0" fontId="4" fillId="9" borderId="2" xfId="0" applyFont="1" applyFill="1" applyBorder="1" applyAlignment="1">
      <alignment vertical="center"/>
    </xf>
    <xf numFmtId="0" fontId="4" fillId="9" borderId="0" xfId="0" applyFont="1" applyFill="1" applyBorder="1" applyAlignment="1">
      <alignment vertical="center"/>
    </xf>
    <xf numFmtId="0" fontId="4" fillId="9" borderId="4" xfId="0" applyFont="1" applyFill="1" applyBorder="1" applyAlignment="1">
      <alignment vertical="center"/>
    </xf>
    <xf numFmtId="2" fontId="5" fillId="9" borderId="18" xfId="0" applyNumberFormat="1" applyFont="1" applyFill="1" applyBorder="1" applyAlignment="1">
      <alignment horizontal="center" vertical="center"/>
    </xf>
    <xf numFmtId="2" fontId="5" fillId="9" borderId="3" xfId="0" applyNumberFormat="1" applyFont="1" applyFill="1" applyBorder="1" applyAlignment="1">
      <alignment horizontal="center" vertical="center"/>
    </xf>
    <xf numFmtId="2" fontId="5" fillId="11" borderId="18" xfId="0" applyNumberFormat="1" applyFont="1" applyFill="1" applyBorder="1" applyAlignment="1">
      <alignment horizontal="center" vertical="center"/>
    </xf>
    <xf numFmtId="0" fontId="8" fillId="10" borderId="10" xfId="0" applyFont="1" applyFill="1" applyBorder="1" applyAlignment="1">
      <alignment vertical="center"/>
    </xf>
    <xf numFmtId="0" fontId="3" fillId="12" borderId="39" xfId="0" applyFont="1" applyFill="1" applyBorder="1" applyAlignment="1">
      <alignment vertical="center"/>
    </xf>
    <xf numFmtId="0" fontId="3" fillId="12" borderId="38" xfId="0" applyFont="1" applyFill="1" applyBorder="1" applyAlignment="1">
      <alignment vertical="center"/>
    </xf>
    <xf numFmtId="0" fontId="3" fillId="12" borderId="5" xfId="0" applyFont="1" applyFill="1" applyBorder="1" applyAlignment="1">
      <alignment vertical="center"/>
    </xf>
    <xf numFmtId="164" fontId="3" fillId="9" borderId="34" xfId="1" applyNumberFormat="1" applyFont="1" applyFill="1" applyBorder="1" applyAlignment="1">
      <alignment horizontal="center" vertical="center"/>
    </xf>
    <xf numFmtId="164" fontId="3" fillId="9" borderId="21" xfId="1" applyNumberFormat="1" applyFont="1" applyFill="1" applyBorder="1" applyAlignment="1">
      <alignment horizontal="center" vertical="center"/>
    </xf>
    <xf numFmtId="164" fontId="3" fillId="9" borderId="45" xfId="1" applyNumberFormat="1" applyFont="1" applyFill="1" applyBorder="1" applyAlignment="1">
      <alignment horizontal="center" vertical="center"/>
    </xf>
    <xf numFmtId="164" fontId="3" fillId="9" borderId="46" xfId="1" applyNumberFormat="1" applyFont="1" applyFill="1" applyBorder="1" applyAlignment="1">
      <alignment horizontal="center" vertical="center"/>
    </xf>
    <xf numFmtId="164" fontId="3" fillId="9" borderId="47" xfId="1" applyNumberFormat="1" applyFont="1" applyFill="1" applyBorder="1" applyAlignment="1">
      <alignment horizontal="center" vertical="center"/>
    </xf>
    <xf numFmtId="164" fontId="3" fillId="9" borderId="33" xfId="1" applyNumberFormat="1" applyFont="1" applyFill="1" applyBorder="1" applyAlignment="1">
      <alignment horizontal="center" vertical="center"/>
    </xf>
    <xf numFmtId="164" fontId="3" fillId="9" borderId="14" xfId="1" applyNumberFormat="1" applyFont="1" applyFill="1" applyBorder="1" applyAlignment="1">
      <alignment horizontal="center" vertical="center"/>
    </xf>
    <xf numFmtId="164" fontId="3" fillId="9" borderId="23" xfId="1" applyNumberFormat="1" applyFont="1" applyFill="1" applyBorder="1" applyAlignment="1">
      <alignment horizontal="center" vertical="center"/>
    </xf>
    <xf numFmtId="164" fontId="3" fillId="11" borderId="26" xfId="1" applyNumberFormat="1" applyFont="1" applyFill="1" applyBorder="1" applyAlignment="1">
      <alignment horizontal="center" vertical="center"/>
    </xf>
    <xf numFmtId="164" fontId="3" fillId="11" borderId="48" xfId="1" applyNumberFormat="1" applyFont="1" applyFill="1" applyBorder="1" applyAlignment="1">
      <alignment horizontal="center" vertical="center"/>
    </xf>
    <xf numFmtId="164" fontId="3" fillId="11" borderId="27" xfId="1" applyNumberFormat="1" applyFont="1" applyFill="1" applyBorder="1" applyAlignment="1">
      <alignment horizontal="center" vertical="center"/>
    </xf>
    <xf numFmtId="164" fontId="4" fillId="11" borderId="17" xfId="1" applyNumberFormat="1" applyFont="1" applyFill="1" applyBorder="1" applyAlignment="1">
      <alignment vertical="center"/>
    </xf>
    <xf numFmtId="9" fontId="3" fillId="11" borderId="18" xfId="1" applyNumberFormat="1" applyFont="1" applyFill="1" applyBorder="1" applyAlignment="1">
      <alignment horizontal="center" vertical="center"/>
    </xf>
    <xf numFmtId="164" fontId="4" fillId="11" borderId="31" xfId="1" applyNumberFormat="1" applyFont="1" applyFill="1" applyBorder="1" applyAlignment="1">
      <alignment vertical="center"/>
    </xf>
    <xf numFmtId="164" fontId="3" fillId="11" borderId="32" xfId="1" applyNumberFormat="1" applyFont="1" applyFill="1" applyBorder="1" applyAlignment="1">
      <alignment horizontal="center" vertical="center"/>
    </xf>
    <xf numFmtId="0" fontId="22" fillId="13" borderId="17" xfId="0" applyFont="1" applyFill="1" applyBorder="1" applyAlignment="1">
      <alignment vertical="center"/>
    </xf>
    <xf numFmtId="9" fontId="23" fillId="13" borderId="18" xfId="0" applyNumberFormat="1" applyFont="1" applyFill="1" applyBorder="1" applyAlignment="1">
      <alignment horizontal="center" vertical="center"/>
    </xf>
    <xf numFmtId="0" fontId="3" fillId="9" borderId="10" xfId="0" applyFont="1" applyFill="1" applyBorder="1" applyAlignment="1">
      <alignment vertical="center"/>
    </xf>
    <xf numFmtId="0" fontId="4" fillId="9" borderId="13" xfId="0" applyFont="1" applyFill="1" applyBorder="1" applyAlignment="1">
      <alignment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08"/>
  <sheetViews>
    <sheetView tabSelected="1" workbookViewId="0">
      <selection activeCell="N10" sqref="N10"/>
    </sheetView>
  </sheetViews>
  <sheetFormatPr baseColWidth="10" defaultRowHeight="12.75" x14ac:dyDescent="0.2"/>
  <cols>
    <col min="1" max="1" width="20.7109375" customWidth="1"/>
    <col min="2" max="2" width="18.42578125" customWidth="1"/>
    <col min="8" max="8" width="11.85546875" customWidth="1"/>
    <col min="14" max="14" width="19.28515625" customWidth="1"/>
    <col min="15" max="15" width="11.85546875" customWidth="1"/>
    <col min="16" max="16" width="15" customWidth="1"/>
  </cols>
  <sheetData>
    <row r="1" spans="1:16" ht="27" customHeight="1" x14ac:dyDescent="0.2">
      <c r="A1" s="52" t="s">
        <v>78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4"/>
      <c r="O1" s="5"/>
      <c r="P1" s="5"/>
    </row>
    <row r="2" spans="1:16" ht="27" customHeight="1" x14ac:dyDescent="0.2">
      <c r="A2" s="55" t="s">
        <v>76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7"/>
      <c r="O2" s="5"/>
      <c r="P2" s="5"/>
    </row>
    <row r="3" spans="1:16" ht="27" customHeight="1" thickBot="1" x14ac:dyDescent="0.25">
      <c r="A3" s="58" t="s">
        <v>77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/>
      <c r="O3" s="5"/>
      <c r="P3" s="5"/>
    </row>
    <row r="4" spans="1:16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ht="9.75" customHeight="1" thickBot="1" x14ac:dyDescent="0.25">
      <c r="A5" s="6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ht="27.75" customHeight="1" thickBot="1" x14ac:dyDescent="0.25">
      <c r="A6" s="61" t="s">
        <v>0</v>
      </c>
      <c r="B6" s="62"/>
      <c r="C6" s="62"/>
      <c r="D6" s="62"/>
      <c r="E6" s="63" t="s">
        <v>1</v>
      </c>
      <c r="F6" s="64"/>
      <c r="G6" s="64"/>
      <c r="H6" s="64"/>
      <c r="I6" s="65"/>
      <c r="J6" s="61" t="s">
        <v>2</v>
      </c>
      <c r="K6" s="62"/>
      <c r="L6" s="63" t="s">
        <v>3</v>
      </c>
      <c r="M6" s="64"/>
      <c r="N6" s="65"/>
      <c r="O6" s="5"/>
      <c r="P6" s="5"/>
    </row>
    <row r="7" spans="1:16" ht="13.5" thickBo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 ht="15.75" x14ac:dyDescent="0.2">
      <c r="A8" s="66" t="s">
        <v>4</v>
      </c>
      <c r="B8" s="67"/>
      <c r="C8" s="76" t="s">
        <v>5</v>
      </c>
      <c r="D8" s="76" t="s">
        <v>5</v>
      </c>
      <c r="E8" s="76" t="s">
        <v>5</v>
      </c>
      <c r="F8" s="76" t="s">
        <v>5</v>
      </c>
      <c r="G8" s="76" t="s">
        <v>5</v>
      </c>
      <c r="H8" s="76" t="s">
        <v>5</v>
      </c>
      <c r="I8" s="76" t="s">
        <v>5</v>
      </c>
      <c r="J8" s="76" t="s">
        <v>5</v>
      </c>
      <c r="K8" s="76" t="s">
        <v>5</v>
      </c>
      <c r="L8" s="76" t="s">
        <v>5</v>
      </c>
      <c r="M8" s="100"/>
      <c r="N8" s="5"/>
      <c r="O8" s="5"/>
      <c r="P8" s="5"/>
    </row>
    <row r="9" spans="1:16" ht="16.5" thickBot="1" x14ac:dyDescent="0.25">
      <c r="A9" s="68"/>
      <c r="B9" s="69"/>
      <c r="C9" s="77" t="s">
        <v>6</v>
      </c>
      <c r="D9" s="77" t="s">
        <v>7</v>
      </c>
      <c r="E9" s="77" t="s">
        <v>8</v>
      </c>
      <c r="F9" s="77" t="s">
        <v>9</v>
      </c>
      <c r="G9" s="77" t="s">
        <v>10</v>
      </c>
      <c r="H9" s="77" t="s">
        <v>11</v>
      </c>
      <c r="I9" s="77" t="s">
        <v>12</v>
      </c>
      <c r="J9" s="77" t="s">
        <v>13</v>
      </c>
      <c r="K9" s="77" t="s">
        <v>14</v>
      </c>
      <c r="L9" s="77" t="s">
        <v>15</v>
      </c>
      <c r="M9" s="101" t="s">
        <v>16</v>
      </c>
      <c r="N9" s="5"/>
      <c r="O9" s="5"/>
      <c r="P9" s="5"/>
    </row>
    <row r="10" spans="1:16" ht="15.75" x14ac:dyDescent="0.2">
      <c r="A10" s="70" t="s">
        <v>17</v>
      </c>
      <c r="B10" s="71"/>
      <c r="C10" s="78"/>
      <c r="D10" s="79"/>
      <c r="E10" s="78"/>
      <c r="F10" s="79"/>
      <c r="G10" s="78"/>
      <c r="H10" s="79"/>
      <c r="I10" s="78"/>
      <c r="J10" s="80"/>
      <c r="K10" s="81"/>
      <c r="L10" s="82"/>
      <c r="M10" s="102"/>
      <c r="N10" s="5"/>
      <c r="O10" s="5"/>
      <c r="P10" s="5"/>
    </row>
    <row r="11" spans="1:16" ht="15.75" x14ac:dyDescent="0.2">
      <c r="A11" s="70" t="s">
        <v>18</v>
      </c>
      <c r="B11" s="71"/>
      <c r="C11" s="78"/>
      <c r="D11" s="79"/>
      <c r="E11" s="78"/>
      <c r="F11" s="79"/>
      <c r="G11" s="78"/>
      <c r="H11" s="79"/>
      <c r="I11" s="78"/>
      <c r="J11" s="80"/>
      <c r="K11" s="81"/>
      <c r="L11" s="82"/>
      <c r="M11" s="102"/>
      <c r="N11" s="5"/>
      <c r="O11" s="5"/>
      <c r="P11" s="5"/>
    </row>
    <row r="12" spans="1:16" ht="15.75" x14ac:dyDescent="0.2">
      <c r="A12" s="72" t="s">
        <v>19</v>
      </c>
      <c r="B12" s="73"/>
      <c r="C12" s="83">
        <v>6</v>
      </c>
      <c r="D12" s="84">
        <v>5</v>
      </c>
      <c r="E12" s="83">
        <v>11</v>
      </c>
      <c r="F12" s="84">
        <v>4</v>
      </c>
      <c r="G12" s="83">
        <v>5</v>
      </c>
      <c r="H12" s="85">
        <v>8</v>
      </c>
      <c r="I12" s="86">
        <v>7</v>
      </c>
      <c r="J12" s="85">
        <v>7</v>
      </c>
      <c r="K12" s="86">
        <v>7</v>
      </c>
      <c r="L12" s="87">
        <v>9</v>
      </c>
      <c r="M12" s="103">
        <f>SUM(C12:L12)</f>
        <v>69</v>
      </c>
      <c r="N12" s="5"/>
      <c r="O12" s="5"/>
      <c r="P12" s="5"/>
    </row>
    <row r="13" spans="1:16" ht="15.75" x14ac:dyDescent="0.2">
      <c r="A13" s="74" t="s">
        <v>20</v>
      </c>
      <c r="B13" s="75"/>
      <c r="C13" s="88"/>
      <c r="D13" s="89"/>
      <c r="E13" s="88"/>
      <c r="F13" s="89"/>
      <c r="G13" s="88"/>
      <c r="H13" s="89"/>
      <c r="I13" s="88"/>
      <c r="J13" s="89"/>
      <c r="K13" s="88"/>
      <c r="L13" s="90"/>
      <c r="M13" s="104"/>
      <c r="N13" s="5"/>
      <c r="O13" s="5"/>
      <c r="P13" s="5"/>
    </row>
    <row r="14" spans="1:16" ht="15.75" x14ac:dyDescent="0.2">
      <c r="A14" s="72" t="s">
        <v>21</v>
      </c>
      <c r="B14" s="73"/>
      <c r="C14" s="88">
        <v>2700</v>
      </c>
      <c r="D14" s="89">
        <v>2400</v>
      </c>
      <c r="E14" s="88">
        <v>1200</v>
      </c>
      <c r="F14" s="89">
        <v>1800</v>
      </c>
      <c r="G14" s="88">
        <v>2950</v>
      </c>
      <c r="H14" s="89">
        <v>2950</v>
      </c>
      <c r="I14" s="88">
        <v>800</v>
      </c>
      <c r="J14" s="89">
        <v>1650</v>
      </c>
      <c r="K14" s="88">
        <v>1200</v>
      </c>
      <c r="L14" s="90">
        <v>2100</v>
      </c>
      <c r="M14" s="103">
        <f>SUM(C14:L14)</f>
        <v>19750</v>
      </c>
      <c r="N14" s="5"/>
      <c r="O14" s="5"/>
      <c r="P14" s="5"/>
    </row>
    <row r="15" spans="1:16" ht="15.75" x14ac:dyDescent="0.2">
      <c r="A15" s="70" t="s">
        <v>20</v>
      </c>
      <c r="B15" s="71"/>
      <c r="C15" s="91"/>
      <c r="D15" s="92"/>
      <c r="E15" s="91"/>
      <c r="F15" s="92"/>
      <c r="G15" s="91"/>
      <c r="H15" s="92"/>
      <c r="I15" s="91"/>
      <c r="J15" s="92"/>
      <c r="K15" s="91"/>
      <c r="L15" s="93"/>
      <c r="M15" s="102"/>
      <c r="N15" s="5"/>
      <c r="O15" s="5"/>
      <c r="P15" s="5"/>
    </row>
    <row r="16" spans="1:16" ht="15.75" x14ac:dyDescent="0.2">
      <c r="A16" s="70" t="s">
        <v>22</v>
      </c>
      <c r="B16" s="73"/>
      <c r="C16" s="83">
        <v>3105</v>
      </c>
      <c r="D16" s="84">
        <v>3215</v>
      </c>
      <c r="E16" s="83">
        <v>1520</v>
      </c>
      <c r="F16" s="84">
        <v>1800</v>
      </c>
      <c r="G16" s="83">
        <v>3225</v>
      </c>
      <c r="H16" s="84">
        <v>2960</v>
      </c>
      <c r="I16" s="83">
        <v>1800</v>
      </c>
      <c r="J16" s="84">
        <v>2255</v>
      </c>
      <c r="K16" s="83">
        <v>1750</v>
      </c>
      <c r="L16" s="94">
        <v>3200</v>
      </c>
      <c r="M16" s="105">
        <f>SUM(C16:L16)</f>
        <v>24830</v>
      </c>
      <c r="N16" s="5"/>
      <c r="O16" s="5"/>
      <c r="P16" s="5"/>
    </row>
    <row r="17" spans="1:16" ht="15.75" x14ac:dyDescent="0.2">
      <c r="A17" s="74" t="s">
        <v>23</v>
      </c>
      <c r="B17" s="75"/>
      <c r="C17" s="91"/>
      <c r="D17" s="92"/>
      <c r="E17" s="91"/>
      <c r="F17" s="92"/>
      <c r="G17" s="91"/>
      <c r="H17" s="92"/>
      <c r="I17" s="91"/>
      <c r="J17" s="92"/>
      <c r="K17" s="91"/>
      <c r="L17" s="93"/>
      <c r="M17" s="104"/>
      <c r="N17" s="5"/>
      <c r="O17" s="5"/>
      <c r="P17" s="5"/>
    </row>
    <row r="18" spans="1:16" ht="15.75" x14ac:dyDescent="0.2">
      <c r="A18" s="70" t="s">
        <v>24</v>
      </c>
      <c r="B18" s="71"/>
      <c r="C18" s="88">
        <v>2430</v>
      </c>
      <c r="D18" s="89">
        <v>1680</v>
      </c>
      <c r="E18" s="88">
        <v>1680</v>
      </c>
      <c r="F18" s="89">
        <v>2700</v>
      </c>
      <c r="G18" s="88">
        <v>1770</v>
      </c>
      <c r="H18" s="89">
        <v>2200</v>
      </c>
      <c r="I18" s="88">
        <v>1440</v>
      </c>
      <c r="J18" s="89">
        <v>1980</v>
      </c>
      <c r="K18" s="88">
        <v>1920</v>
      </c>
      <c r="L18" s="90">
        <v>2100</v>
      </c>
      <c r="M18" s="105">
        <f>SUM(C18:L18)</f>
        <v>19900</v>
      </c>
      <c r="N18" s="5"/>
      <c r="O18" s="5"/>
      <c r="P18" s="5"/>
    </row>
    <row r="19" spans="1:16" ht="15.75" x14ac:dyDescent="0.2">
      <c r="A19" s="74" t="s">
        <v>25</v>
      </c>
      <c r="B19" s="75"/>
      <c r="C19" s="95"/>
      <c r="D19" s="91"/>
      <c r="E19" s="92"/>
      <c r="F19" s="91"/>
      <c r="G19" s="92"/>
      <c r="H19" s="91"/>
      <c r="I19" s="92"/>
      <c r="J19" s="91"/>
      <c r="K19" s="92"/>
      <c r="L19" s="91"/>
      <c r="M19" s="106"/>
      <c r="N19" s="5"/>
      <c r="O19" s="5"/>
      <c r="P19" s="5"/>
    </row>
    <row r="20" spans="1:16" ht="15.75" x14ac:dyDescent="0.2">
      <c r="A20" s="72" t="s">
        <v>26</v>
      </c>
      <c r="B20" s="73"/>
      <c r="C20" s="96">
        <v>0.97</v>
      </c>
      <c r="D20" s="83">
        <v>0.67</v>
      </c>
      <c r="E20" s="84">
        <v>1.75</v>
      </c>
      <c r="F20" s="83">
        <v>1.25</v>
      </c>
      <c r="G20" s="84">
        <v>0.99</v>
      </c>
      <c r="H20" s="83">
        <v>2.5</v>
      </c>
      <c r="I20" s="84">
        <v>0.6</v>
      </c>
      <c r="J20" s="83">
        <v>1.1000000000000001</v>
      </c>
      <c r="K20" s="84">
        <v>1.4</v>
      </c>
      <c r="L20" s="83">
        <v>1.2</v>
      </c>
      <c r="M20" s="103">
        <f>SUM(C20:L20)</f>
        <v>12.43</v>
      </c>
      <c r="N20" s="5"/>
      <c r="O20" s="5"/>
      <c r="P20" s="5"/>
    </row>
    <row r="21" spans="1:16" ht="15.75" x14ac:dyDescent="0.2">
      <c r="A21" s="70" t="s">
        <v>27</v>
      </c>
      <c r="B21" s="71"/>
      <c r="C21" s="97"/>
      <c r="D21" s="88"/>
      <c r="E21" s="89"/>
      <c r="F21" s="88"/>
      <c r="G21" s="89"/>
      <c r="H21" s="88"/>
      <c r="I21" s="89"/>
      <c r="J21" s="88"/>
      <c r="K21" s="89"/>
      <c r="L21" s="88"/>
      <c r="M21" s="105"/>
      <c r="N21" s="5"/>
      <c r="O21" s="5"/>
      <c r="P21" s="5"/>
    </row>
    <row r="22" spans="1:16" ht="15.75" x14ac:dyDescent="0.2">
      <c r="A22" s="70" t="s">
        <v>28</v>
      </c>
      <c r="B22" s="71"/>
      <c r="C22" s="97">
        <v>10</v>
      </c>
      <c r="D22" s="88">
        <v>14</v>
      </c>
      <c r="E22" s="89">
        <v>9</v>
      </c>
      <c r="F22" s="88">
        <v>15</v>
      </c>
      <c r="G22" s="89">
        <v>8</v>
      </c>
      <c r="H22" s="88">
        <v>18</v>
      </c>
      <c r="I22" s="89">
        <v>4</v>
      </c>
      <c r="J22" s="88">
        <v>6</v>
      </c>
      <c r="K22" s="89">
        <v>9</v>
      </c>
      <c r="L22" s="88">
        <v>7</v>
      </c>
      <c r="M22" s="103">
        <f>SUM(C22:L22)</f>
        <v>100</v>
      </c>
      <c r="N22" s="5"/>
      <c r="O22" s="5"/>
      <c r="P22" s="5"/>
    </row>
    <row r="23" spans="1:16" ht="15.75" x14ac:dyDescent="0.2">
      <c r="A23" s="74" t="s">
        <v>29</v>
      </c>
      <c r="B23" s="75"/>
      <c r="C23" s="95"/>
      <c r="D23" s="91"/>
      <c r="E23" s="92"/>
      <c r="F23" s="91"/>
      <c r="G23" s="92"/>
      <c r="H23" s="91"/>
      <c r="I23" s="92"/>
      <c r="J23" s="91"/>
      <c r="K23" s="92"/>
      <c r="L23" s="91"/>
      <c r="M23" s="106"/>
      <c r="N23" s="5"/>
      <c r="O23" s="5"/>
      <c r="P23" s="5"/>
    </row>
    <row r="24" spans="1:16" ht="16.5" thickBot="1" x14ac:dyDescent="0.25">
      <c r="A24" s="68" t="s">
        <v>30</v>
      </c>
      <c r="B24" s="69"/>
      <c r="C24" s="77">
        <v>430</v>
      </c>
      <c r="D24" s="98">
        <v>270</v>
      </c>
      <c r="E24" s="99">
        <v>310</v>
      </c>
      <c r="F24" s="98">
        <v>590</v>
      </c>
      <c r="G24" s="99">
        <v>520</v>
      </c>
      <c r="H24" s="98">
        <v>710</v>
      </c>
      <c r="I24" s="99">
        <v>360</v>
      </c>
      <c r="J24" s="98">
        <v>320</v>
      </c>
      <c r="K24" s="99">
        <v>380</v>
      </c>
      <c r="L24" s="98">
        <v>400</v>
      </c>
      <c r="M24" s="101">
        <f>SUM(C24:L24)</f>
        <v>4290</v>
      </c>
      <c r="N24" s="5"/>
      <c r="O24" s="5"/>
      <c r="P24" s="5"/>
    </row>
    <row r="25" spans="1:16" ht="15.75" thickBot="1" x14ac:dyDescent="0.25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9"/>
      <c r="N25" s="5"/>
      <c r="O25" s="5"/>
      <c r="P25" s="5"/>
    </row>
    <row r="26" spans="1:16" ht="21" thickBot="1" x14ac:dyDescent="0.25">
      <c r="A26" s="68"/>
      <c r="B26" s="107" t="s">
        <v>31</v>
      </c>
      <c r="C26" s="108"/>
      <c r="D26" s="108"/>
      <c r="E26" s="108"/>
      <c r="F26" s="109">
        <v>20</v>
      </c>
      <c r="G26" s="69"/>
      <c r="H26" s="12"/>
      <c r="I26" s="12"/>
      <c r="J26" s="12"/>
      <c r="K26" s="12"/>
      <c r="L26" s="12"/>
      <c r="M26" s="12"/>
      <c r="N26" s="5"/>
      <c r="O26" s="5"/>
      <c r="P26" s="5"/>
    </row>
    <row r="27" spans="1:16" ht="15.75" thickBot="1" x14ac:dyDescent="0.25">
      <c r="A27" s="12"/>
      <c r="B27" s="12"/>
      <c r="C27" s="12"/>
      <c r="D27" s="12"/>
      <c r="E27" s="12"/>
      <c r="F27" s="13"/>
      <c r="G27" s="12"/>
      <c r="H27" s="12"/>
      <c r="I27" s="12"/>
      <c r="J27" s="12"/>
      <c r="K27" s="12"/>
      <c r="L27" s="12"/>
      <c r="M27" s="12"/>
      <c r="N27" s="5"/>
      <c r="O27" s="5"/>
      <c r="P27" s="5"/>
    </row>
    <row r="28" spans="1:16" ht="18" x14ac:dyDescent="0.2">
      <c r="A28" s="66" t="s">
        <v>32</v>
      </c>
      <c r="B28" s="110"/>
      <c r="C28" s="110"/>
      <c r="D28" s="110"/>
      <c r="E28" s="110"/>
      <c r="F28" s="111">
        <v>0.05</v>
      </c>
      <c r="G28" s="110"/>
      <c r="H28" s="110"/>
      <c r="I28" s="67"/>
      <c r="J28" s="12"/>
      <c r="K28" s="12"/>
      <c r="L28" s="12"/>
      <c r="M28" s="12"/>
      <c r="N28" s="5"/>
      <c r="O28" s="5"/>
      <c r="P28" s="5"/>
    </row>
    <row r="29" spans="1:16" ht="16.5" thickBot="1" x14ac:dyDescent="0.25">
      <c r="A29" s="68" t="s">
        <v>33</v>
      </c>
      <c r="B29" s="107"/>
      <c r="C29" s="108"/>
      <c r="D29" s="108"/>
      <c r="E29" s="108"/>
      <c r="F29" s="108"/>
      <c r="G29" s="108"/>
      <c r="H29" s="108"/>
      <c r="I29" s="69"/>
      <c r="J29" s="12"/>
      <c r="K29" s="12"/>
      <c r="L29" s="12"/>
      <c r="M29" s="12"/>
      <c r="N29" s="5"/>
      <c r="O29" s="5"/>
      <c r="P29" s="5"/>
    </row>
    <row r="30" spans="1:16" ht="15.75" thickBot="1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5"/>
      <c r="O30" s="5"/>
      <c r="P30" s="5"/>
    </row>
    <row r="31" spans="1:16" ht="33.75" x14ac:dyDescent="0.2">
      <c r="A31" s="112" t="s">
        <v>34</v>
      </c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4"/>
      <c r="N31" s="5"/>
      <c r="O31" s="5"/>
      <c r="P31" s="5"/>
    </row>
    <row r="32" spans="1:16" ht="20.25" x14ac:dyDescent="0.2">
      <c r="A32" s="115"/>
      <c r="B32" s="116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7"/>
      <c r="N32" s="5"/>
      <c r="O32" s="5"/>
      <c r="P32" s="5"/>
    </row>
    <row r="33" spans="1:16" ht="21" thickBot="1" x14ac:dyDescent="0.25">
      <c r="A33" s="118" t="s">
        <v>35</v>
      </c>
      <c r="B33" s="119"/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20"/>
      <c r="N33" s="5"/>
      <c r="O33" s="5"/>
      <c r="P33" s="5"/>
    </row>
    <row r="34" spans="1:16" ht="16.5" thickBot="1" x14ac:dyDescent="0.25">
      <c r="A34" s="14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5"/>
      <c r="O34" s="5"/>
      <c r="P34" s="5"/>
    </row>
    <row r="35" spans="1:16" ht="15.75" x14ac:dyDescent="0.2">
      <c r="A35" s="15" t="s">
        <v>36</v>
      </c>
      <c r="B35" s="16"/>
      <c r="C35" s="16"/>
      <c r="D35" s="17"/>
      <c r="E35" s="16"/>
      <c r="F35" s="18"/>
      <c r="G35" s="12"/>
      <c r="H35" s="12"/>
      <c r="I35" s="12"/>
      <c r="J35" s="12"/>
      <c r="K35" s="12"/>
      <c r="L35" s="12"/>
      <c r="M35" s="12"/>
      <c r="N35" s="5"/>
      <c r="O35" s="5"/>
      <c r="P35" s="5"/>
    </row>
    <row r="36" spans="1:16" ht="16.5" thickBot="1" x14ac:dyDescent="0.25">
      <c r="A36" s="19" t="s">
        <v>37</v>
      </c>
      <c r="B36" s="20"/>
      <c r="C36" s="20"/>
      <c r="D36" s="21"/>
      <c r="E36" s="20"/>
      <c r="F36" s="22">
        <f>100%-F28</f>
        <v>0.95</v>
      </c>
      <c r="G36" s="12"/>
      <c r="H36" s="12"/>
      <c r="I36" s="12"/>
      <c r="J36" s="12"/>
      <c r="K36" s="12"/>
      <c r="L36" s="12"/>
      <c r="M36" s="12"/>
      <c r="N36" s="5"/>
      <c r="O36" s="5"/>
      <c r="P36" s="5"/>
    </row>
    <row r="37" spans="1:16" ht="16.5" thickBot="1" x14ac:dyDescent="0.25">
      <c r="A37" s="23"/>
      <c r="B37" s="24" t="s">
        <v>38</v>
      </c>
      <c r="C37" s="25"/>
      <c r="D37" s="26"/>
      <c r="E37" s="25"/>
      <c r="F37" s="27">
        <f>+F28</f>
        <v>0.05</v>
      </c>
      <c r="G37" s="12"/>
      <c r="H37" s="12"/>
      <c r="I37" s="12"/>
      <c r="J37" s="12"/>
      <c r="K37" s="12"/>
      <c r="L37" s="12"/>
      <c r="M37" s="12"/>
      <c r="N37" s="5"/>
      <c r="O37" s="5"/>
      <c r="P37" s="5"/>
    </row>
    <row r="38" spans="1:16" ht="16.5" thickBot="1" x14ac:dyDescent="0.25">
      <c r="A38" s="28"/>
      <c r="B38" s="2"/>
      <c r="C38" s="29" t="s">
        <v>39</v>
      </c>
      <c r="D38" s="2"/>
      <c r="E38" s="2"/>
      <c r="F38" s="30">
        <f>+F36+F37</f>
        <v>1</v>
      </c>
      <c r="G38" s="12"/>
      <c r="H38" s="12"/>
      <c r="I38" s="12"/>
      <c r="J38" s="12"/>
      <c r="K38" s="12"/>
      <c r="L38" s="12"/>
      <c r="M38" s="12"/>
      <c r="N38" s="5"/>
      <c r="O38" s="5"/>
      <c r="P38" s="5"/>
    </row>
    <row r="39" spans="1:16" ht="15.75" thickBot="1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5"/>
      <c r="O39" s="5"/>
      <c r="P39" s="5"/>
    </row>
    <row r="40" spans="1:16" ht="18" x14ac:dyDescent="0.2">
      <c r="A40" s="31" t="s">
        <v>40</v>
      </c>
      <c r="B40" s="7"/>
      <c r="C40" s="121" t="str">
        <f>+C8</f>
        <v xml:space="preserve">Articulo </v>
      </c>
      <c r="D40" s="122" t="str">
        <f>+D8</f>
        <v xml:space="preserve">Articulo </v>
      </c>
      <c r="E40" s="122" t="str">
        <f t="shared" ref="E40:L41" si="0">+E8</f>
        <v xml:space="preserve">Articulo </v>
      </c>
      <c r="F40" s="122" t="str">
        <f t="shared" si="0"/>
        <v xml:space="preserve">Articulo </v>
      </c>
      <c r="G40" s="122" t="str">
        <f t="shared" si="0"/>
        <v xml:space="preserve">Articulo </v>
      </c>
      <c r="H40" s="122" t="str">
        <f t="shared" si="0"/>
        <v xml:space="preserve">Articulo </v>
      </c>
      <c r="I40" s="122" t="str">
        <f t="shared" si="0"/>
        <v xml:space="preserve">Articulo </v>
      </c>
      <c r="J40" s="122" t="str">
        <f t="shared" si="0"/>
        <v xml:space="preserve">Articulo </v>
      </c>
      <c r="K40" s="122" t="str">
        <f t="shared" si="0"/>
        <v xml:space="preserve">Articulo </v>
      </c>
      <c r="L40" s="123" t="str">
        <f t="shared" si="0"/>
        <v xml:space="preserve">Articulo </v>
      </c>
      <c r="M40" s="171"/>
      <c r="N40" s="5"/>
      <c r="O40" s="5"/>
      <c r="P40" s="5"/>
    </row>
    <row r="41" spans="1:16" ht="16.5" thickBot="1" x14ac:dyDescent="0.25">
      <c r="A41" s="8"/>
      <c r="B41" s="9"/>
      <c r="C41" s="124" t="str">
        <f>+C9</f>
        <v>A</v>
      </c>
      <c r="D41" s="125" t="str">
        <f>+D9</f>
        <v>B</v>
      </c>
      <c r="E41" s="125" t="str">
        <f t="shared" si="0"/>
        <v>C</v>
      </c>
      <c r="F41" s="125" t="str">
        <f t="shared" si="0"/>
        <v>D</v>
      </c>
      <c r="G41" s="125" t="str">
        <f t="shared" si="0"/>
        <v>E</v>
      </c>
      <c r="H41" s="125" t="str">
        <f t="shared" si="0"/>
        <v>F</v>
      </c>
      <c r="I41" s="125" t="str">
        <f t="shared" si="0"/>
        <v>G</v>
      </c>
      <c r="J41" s="125" t="str">
        <f t="shared" si="0"/>
        <v>H</v>
      </c>
      <c r="K41" s="125" t="str">
        <f t="shared" si="0"/>
        <v>I</v>
      </c>
      <c r="L41" s="126" t="str">
        <f t="shared" si="0"/>
        <v>J</v>
      </c>
      <c r="M41" s="172" t="s">
        <v>16</v>
      </c>
      <c r="N41" s="5"/>
      <c r="O41" s="5"/>
      <c r="P41" s="5"/>
    </row>
    <row r="42" spans="1:16" ht="15.75" x14ac:dyDescent="0.2">
      <c r="A42" s="178" t="s">
        <v>41</v>
      </c>
      <c r="B42" s="179"/>
      <c r="C42" s="127"/>
      <c r="D42" s="128"/>
      <c r="E42" s="129"/>
      <c r="F42" s="129"/>
      <c r="G42" s="129"/>
      <c r="H42" s="129"/>
      <c r="I42" s="129"/>
      <c r="J42" s="129"/>
      <c r="K42" s="129"/>
      <c r="L42" s="130"/>
      <c r="M42" s="173"/>
      <c r="N42" s="5"/>
      <c r="O42" s="5"/>
      <c r="P42" s="5"/>
    </row>
    <row r="43" spans="1:16" ht="15.75" x14ac:dyDescent="0.2">
      <c r="A43" s="178" t="s">
        <v>42</v>
      </c>
      <c r="B43" s="179"/>
      <c r="C43" s="131"/>
      <c r="D43" s="132"/>
      <c r="E43" s="133"/>
      <c r="F43" s="133"/>
      <c r="G43" s="133"/>
      <c r="H43" s="133"/>
      <c r="I43" s="133"/>
      <c r="J43" s="133"/>
      <c r="K43" s="133"/>
      <c r="L43" s="134"/>
      <c r="M43" s="173"/>
      <c r="N43" s="5"/>
      <c r="O43" s="5"/>
      <c r="P43" s="5"/>
    </row>
    <row r="44" spans="1:16" ht="15.75" x14ac:dyDescent="0.2">
      <c r="A44" s="180" t="s">
        <v>43</v>
      </c>
      <c r="B44" s="181"/>
      <c r="C44" s="135">
        <f>SUM(C12/M12)</f>
        <v>8.6956521739130432E-2</v>
      </c>
      <c r="D44" s="136">
        <f>SUM(D12/M12)</f>
        <v>7.2463768115942032E-2</v>
      </c>
      <c r="E44" s="137">
        <f>SUM(E12/M12)</f>
        <v>0.15942028985507245</v>
      </c>
      <c r="F44" s="137">
        <f>SUM(F12/M12)</f>
        <v>5.7971014492753624E-2</v>
      </c>
      <c r="G44" s="137">
        <f>SUM(G12/M12)</f>
        <v>7.2463768115942032E-2</v>
      </c>
      <c r="H44" s="137">
        <f>SUM(H12/M12)</f>
        <v>0.11594202898550725</v>
      </c>
      <c r="I44" s="137">
        <f>SUM(I12/M12)</f>
        <v>0.10144927536231885</v>
      </c>
      <c r="J44" s="137">
        <f>SUM(J12/M12)</f>
        <v>0.10144927536231885</v>
      </c>
      <c r="K44" s="137">
        <f>SUM(K12/M12)</f>
        <v>0.10144927536231885</v>
      </c>
      <c r="L44" s="138">
        <f>SUM(L12/M12)</f>
        <v>0.13043478260869565</v>
      </c>
      <c r="M44" s="174">
        <f>SUM(C44:L44)</f>
        <v>1</v>
      </c>
      <c r="N44" s="5"/>
      <c r="O44" s="5"/>
      <c r="P44" s="5"/>
    </row>
    <row r="45" spans="1:16" ht="15.75" x14ac:dyDescent="0.2">
      <c r="A45" s="182" t="s">
        <v>44</v>
      </c>
      <c r="B45" s="183"/>
      <c r="C45" s="139"/>
      <c r="D45" s="140"/>
      <c r="E45" s="140"/>
      <c r="F45" s="140"/>
      <c r="G45" s="140"/>
      <c r="H45" s="140"/>
      <c r="I45" s="140"/>
      <c r="J45" s="140"/>
      <c r="K45" s="140"/>
      <c r="L45" s="141"/>
      <c r="M45" s="175"/>
      <c r="N45" s="5"/>
      <c r="O45" s="5"/>
      <c r="P45" s="5"/>
    </row>
    <row r="46" spans="1:16" ht="15.75" x14ac:dyDescent="0.2">
      <c r="A46" s="180" t="s">
        <v>45</v>
      </c>
      <c r="B46" s="181"/>
      <c r="C46" s="135">
        <f>SUM(C14/M14)</f>
        <v>0.13670886075949368</v>
      </c>
      <c r="D46" s="136">
        <f>SUM(D14/M14)</f>
        <v>0.12151898734177215</v>
      </c>
      <c r="E46" s="136">
        <f>SUM(E14/M14)</f>
        <v>6.0759493670886074E-2</v>
      </c>
      <c r="F46" s="136">
        <f>SUM(F14/M14)</f>
        <v>9.1139240506329114E-2</v>
      </c>
      <c r="G46" s="136">
        <f>SUM(G14/M14)</f>
        <v>0.14936708860759493</v>
      </c>
      <c r="H46" s="136">
        <f>SUM(H14/M14)</f>
        <v>0.14936708860759493</v>
      </c>
      <c r="I46" s="136">
        <f>SUM(I14/M14)</f>
        <v>4.0506329113924051E-2</v>
      </c>
      <c r="J46" s="136">
        <f>SUM(J14/M14)</f>
        <v>8.3544303797468356E-2</v>
      </c>
      <c r="K46" s="136">
        <f>SUM(K14/M14)</f>
        <v>6.0759493670886074E-2</v>
      </c>
      <c r="L46" s="138">
        <f>SUM(L14/M14)</f>
        <v>0.10632911392405063</v>
      </c>
      <c r="M46" s="174">
        <f>SUM(C46:L46)</f>
        <v>1</v>
      </c>
      <c r="N46" s="5"/>
      <c r="O46" s="5"/>
      <c r="P46" s="5"/>
    </row>
    <row r="47" spans="1:16" ht="15.75" x14ac:dyDescent="0.2">
      <c r="A47" s="182" t="s">
        <v>44</v>
      </c>
      <c r="B47" s="183"/>
      <c r="C47" s="139"/>
      <c r="D47" s="140"/>
      <c r="E47" s="140"/>
      <c r="F47" s="142"/>
      <c r="G47" s="140"/>
      <c r="H47" s="142"/>
      <c r="I47" s="140"/>
      <c r="J47" s="142"/>
      <c r="K47" s="140"/>
      <c r="L47" s="143"/>
      <c r="M47" s="173"/>
      <c r="N47" s="5"/>
      <c r="O47" s="5"/>
      <c r="P47" s="5"/>
    </row>
    <row r="48" spans="1:16" ht="15.75" x14ac:dyDescent="0.2">
      <c r="A48" s="180" t="s">
        <v>46</v>
      </c>
      <c r="B48" s="181"/>
      <c r="C48" s="135">
        <f>SUM(C16/M16)</f>
        <v>0.12505034232782924</v>
      </c>
      <c r="D48" s="136">
        <f>SUM(D16/M16)</f>
        <v>0.12948046717680226</v>
      </c>
      <c r="E48" s="136">
        <f>SUM(E16/M16)</f>
        <v>6.1216270640354412E-2</v>
      </c>
      <c r="F48" s="142">
        <f>SUM(F16/M16)</f>
        <v>7.2492952074103903E-2</v>
      </c>
      <c r="G48" s="136">
        <f>SUM(G16/M16)</f>
        <v>0.12988320579943616</v>
      </c>
      <c r="H48" s="142">
        <f>SUM(H16/M16)</f>
        <v>0.11921063229963753</v>
      </c>
      <c r="I48" s="136">
        <f>SUM(I16/M16)</f>
        <v>7.2492952074103903E-2</v>
      </c>
      <c r="J48" s="142">
        <f>SUM(J16/M16)</f>
        <v>9.081755940394684E-2</v>
      </c>
      <c r="K48" s="136">
        <f>SUM(K16/M16)</f>
        <v>7.0479258960934349E-2</v>
      </c>
      <c r="L48" s="143">
        <f>SUM(L16/M16)</f>
        <v>0.1288763592428514</v>
      </c>
      <c r="M48" s="176">
        <f>SUM(C48:L48)</f>
        <v>1</v>
      </c>
      <c r="N48" s="5"/>
      <c r="O48" s="5"/>
      <c r="P48" s="5"/>
    </row>
    <row r="49" spans="1:16" ht="15.75" x14ac:dyDescent="0.2">
      <c r="A49" s="178" t="s">
        <v>44</v>
      </c>
      <c r="B49" s="179"/>
      <c r="C49" s="144"/>
      <c r="D49" s="145"/>
      <c r="E49" s="145"/>
      <c r="F49" s="145"/>
      <c r="G49" s="145"/>
      <c r="H49" s="145"/>
      <c r="I49" s="145"/>
      <c r="J49" s="145"/>
      <c r="K49" s="145"/>
      <c r="L49" s="141"/>
      <c r="M49" s="175"/>
      <c r="N49" s="5"/>
      <c r="O49" s="5"/>
      <c r="P49" s="5"/>
    </row>
    <row r="50" spans="1:16" ht="15.75" x14ac:dyDescent="0.2">
      <c r="A50" s="180" t="s">
        <v>47</v>
      </c>
      <c r="B50" s="181"/>
      <c r="C50" s="146">
        <f t="shared" ref="C50:C56" si="1">SUM(C18/M18)</f>
        <v>0.1221105527638191</v>
      </c>
      <c r="D50" s="137">
        <f>SUM(D18/M18)</f>
        <v>8.4422110552763815E-2</v>
      </c>
      <c r="E50" s="137">
        <f>SUM(E18/M18)</f>
        <v>8.4422110552763815E-2</v>
      </c>
      <c r="F50" s="137">
        <f>SUM(F18/M18)</f>
        <v>0.135678391959799</v>
      </c>
      <c r="G50" s="137">
        <f>SUM(G18/M18)</f>
        <v>8.8944723618090457E-2</v>
      </c>
      <c r="H50" s="137">
        <f>SUM(H18/M18)</f>
        <v>0.11055276381909548</v>
      </c>
      <c r="I50" s="137">
        <f>SUM(I18/M18)</f>
        <v>7.2361809045226128E-2</v>
      </c>
      <c r="J50" s="137">
        <f>SUM(J18/M18)</f>
        <v>9.9497487437185936E-2</v>
      </c>
      <c r="K50" s="137">
        <f>SUM(K18/M18)</f>
        <v>9.6482412060301503E-2</v>
      </c>
      <c r="L50" s="138">
        <f>SUM(L18/M18)</f>
        <v>0.10552763819095477</v>
      </c>
      <c r="M50" s="174">
        <f>SUM(C50:L50)</f>
        <v>1</v>
      </c>
      <c r="N50" s="5"/>
      <c r="O50" s="5"/>
      <c r="P50" s="5"/>
    </row>
    <row r="51" spans="1:16" ht="15.75" x14ac:dyDescent="0.2">
      <c r="A51" s="178" t="s">
        <v>48</v>
      </c>
      <c r="B51" s="179"/>
      <c r="C51" s="147"/>
      <c r="D51" s="142"/>
      <c r="E51" s="148"/>
      <c r="F51" s="140"/>
      <c r="G51" s="148"/>
      <c r="H51" s="140"/>
      <c r="I51" s="148"/>
      <c r="J51" s="140"/>
      <c r="K51" s="148"/>
      <c r="L51" s="141"/>
      <c r="M51" s="166"/>
      <c r="N51" s="5"/>
      <c r="O51" s="5"/>
      <c r="P51" s="5"/>
    </row>
    <row r="52" spans="1:16" ht="15.75" x14ac:dyDescent="0.2">
      <c r="A52" s="178" t="s">
        <v>49</v>
      </c>
      <c r="B52" s="179"/>
      <c r="C52" s="149">
        <f t="shared" si="1"/>
        <v>7.803700724054706E-2</v>
      </c>
      <c r="D52" s="150">
        <f>SUM(D20/M20)</f>
        <v>5.3901850362027361E-2</v>
      </c>
      <c r="E52" s="137">
        <f>SUM(E20/M20)</f>
        <v>0.14078841512469831</v>
      </c>
      <c r="F52" s="137">
        <f>SUM(F20/M20)</f>
        <v>0.1005631536604988</v>
      </c>
      <c r="G52" s="137">
        <f>SUM(G20/M20)</f>
        <v>7.9646017699115043E-2</v>
      </c>
      <c r="H52" s="137">
        <f>SUM(H20/M20)</f>
        <v>0.20112630732099759</v>
      </c>
      <c r="I52" s="137">
        <f>SUM(I20/M20)</f>
        <v>4.8270313757039419E-2</v>
      </c>
      <c r="J52" s="137">
        <f>SUM(J20/M20)</f>
        <v>8.8495575221238951E-2</v>
      </c>
      <c r="K52" s="137">
        <f>SUM(K20/M20)</f>
        <v>0.11263073209975864</v>
      </c>
      <c r="L52" s="138">
        <f>SUM(L20/M20)</f>
        <v>9.6540627514078839E-2</v>
      </c>
      <c r="M52" s="174">
        <f>SUM(C52:L52)</f>
        <v>1</v>
      </c>
      <c r="N52" s="5"/>
      <c r="O52" s="5"/>
      <c r="P52" s="5"/>
    </row>
    <row r="53" spans="1:16" ht="15.75" x14ac:dyDescent="0.2">
      <c r="A53" s="182" t="s">
        <v>50</v>
      </c>
      <c r="B53" s="183"/>
      <c r="C53" s="147"/>
      <c r="D53" s="151"/>
      <c r="E53" s="145"/>
      <c r="F53" s="140"/>
      <c r="G53" s="145"/>
      <c r="H53" s="140"/>
      <c r="I53" s="145"/>
      <c r="J53" s="140"/>
      <c r="K53" s="145"/>
      <c r="L53" s="141"/>
      <c r="M53" s="177"/>
      <c r="N53" s="5"/>
      <c r="O53" s="5"/>
      <c r="P53" s="5"/>
    </row>
    <row r="54" spans="1:16" ht="15.75" x14ac:dyDescent="0.2">
      <c r="A54" s="180" t="s">
        <v>51</v>
      </c>
      <c r="B54" s="181"/>
      <c r="C54" s="149">
        <f t="shared" si="1"/>
        <v>0.1</v>
      </c>
      <c r="D54" s="137">
        <f>SUM(D22/M22)</f>
        <v>0.14000000000000001</v>
      </c>
      <c r="E54" s="137">
        <f>SUM(E22/M22)</f>
        <v>0.09</v>
      </c>
      <c r="F54" s="137">
        <f>SUM(F22/M22)</f>
        <v>0.15</v>
      </c>
      <c r="G54" s="137">
        <f>SUM(G22/M22)</f>
        <v>0.08</v>
      </c>
      <c r="H54" s="137">
        <f>SUM(H22/M22)</f>
        <v>0.18</v>
      </c>
      <c r="I54" s="137">
        <f>SUM(I22/M22)</f>
        <v>0.04</v>
      </c>
      <c r="J54" s="137">
        <f>SUM(J22/M22)</f>
        <v>0.06</v>
      </c>
      <c r="K54" s="137">
        <f>SUM(K22/M22)</f>
        <v>0.09</v>
      </c>
      <c r="L54" s="138">
        <f>SUM(L22/M22)</f>
        <v>7.0000000000000007E-2</v>
      </c>
      <c r="M54" s="174">
        <f>SUM(C54:L54)</f>
        <v>1</v>
      </c>
      <c r="N54" s="5"/>
      <c r="O54" s="5"/>
      <c r="P54" s="5"/>
    </row>
    <row r="55" spans="1:16" ht="15.75" x14ac:dyDescent="0.2">
      <c r="A55" s="178" t="s">
        <v>52</v>
      </c>
      <c r="B55" s="179"/>
      <c r="C55" s="147"/>
      <c r="D55" s="142"/>
      <c r="E55" s="148"/>
      <c r="F55" s="152"/>
      <c r="G55" s="148"/>
      <c r="H55" s="152"/>
      <c r="I55" s="148"/>
      <c r="J55" s="152"/>
      <c r="K55" s="148"/>
      <c r="L55" s="153"/>
      <c r="M55" s="166"/>
      <c r="N55" s="5"/>
      <c r="O55" s="5"/>
      <c r="P55" s="5"/>
    </row>
    <row r="56" spans="1:16" ht="15.75" x14ac:dyDescent="0.2">
      <c r="A56" s="178" t="s">
        <v>53</v>
      </c>
      <c r="B56" s="179"/>
      <c r="C56" s="149">
        <f t="shared" si="1"/>
        <v>0.10023310023310024</v>
      </c>
      <c r="D56" s="137">
        <f>SUM(D24/M24)</f>
        <v>6.2937062937062943E-2</v>
      </c>
      <c r="E56" s="137">
        <f>SUM(E24/M24)</f>
        <v>7.2261072261072257E-2</v>
      </c>
      <c r="F56" s="137">
        <f>SUM(F24/M24)</f>
        <v>0.13752913752913754</v>
      </c>
      <c r="G56" s="137">
        <f>SUM(G24/M24)</f>
        <v>0.12121212121212122</v>
      </c>
      <c r="H56" s="137">
        <f>SUM(H24/M24)</f>
        <v>0.1655011655011655</v>
      </c>
      <c r="I56" s="137">
        <f>SUM(I24/M24)</f>
        <v>8.3916083916083919E-2</v>
      </c>
      <c r="J56" s="137">
        <f>SUM(J24/M24)</f>
        <v>7.4592074592074592E-2</v>
      </c>
      <c r="K56" s="137">
        <f>SUM(K24/M24)</f>
        <v>8.8578088578088576E-2</v>
      </c>
      <c r="L56" s="138">
        <f>SUM(L24/M24)</f>
        <v>9.3240093240093247E-2</v>
      </c>
      <c r="M56" s="174">
        <f>SUM(C56:L56)</f>
        <v>1</v>
      </c>
      <c r="N56" s="5"/>
      <c r="O56" s="5"/>
      <c r="P56" s="5"/>
    </row>
    <row r="57" spans="1:16" ht="15.75" x14ac:dyDescent="0.2">
      <c r="A57" s="182" t="s">
        <v>54</v>
      </c>
      <c r="B57" s="183"/>
      <c r="C57" s="154"/>
      <c r="D57" s="155"/>
      <c r="E57" s="156"/>
      <c r="F57" s="156"/>
      <c r="G57" s="156"/>
      <c r="H57" s="156"/>
      <c r="I57" s="156"/>
      <c r="J57" s="156"/>
      <c r="K57" s="156"/>
      <c r="L57" s="157"/>
      <c r="M57" s="175"/>
      <c r="N57" s="5"/>
      <c r="O57" s="5"/>
      <c r="P57" s="5"/>
    </row>
    <row r="58" spans="1:16" ht="15.75" x14ac:dyDescent="0.2">
      <c r="A58" s="180" t="s">
        <v>55</v>
      </c>
      <c r="B58" s="181"/>
      <c r="C58" s="158">
        <f>+C44+C46+C48+C50+C52+C54+C56</f>
        <v>0.74909638506391973</v>
      </c>
      <c r="D58" s="159">
        <f>+D44+D46+D48+D50+D52+D54+D56</f>
        <v>0.66472424648637052</v>
      </c>
      <c r="E58" s="160">
        <f>+E44+E46+E48+E50+E52+E54+E56</f>
        <v>0.66886765210484733</v>
      </c>
      <c r="F58" s="159">
        <f t="shared" ref="F58:L58" si="2">+F44+F46+F48+F50+F52+F54+F56</f>
        <v>0.7453738902226219</v>
      </c>
      <c r="G58" s="159">
        <f t="shared" si="2"/>
        <v>0.72151692505229981</v>
      </c>
      <c r="H58" s="159">
        <f t="shared" si="2"/>
        <v>1.0416999865339982</v>
      </c>
      <c r="I58" s="159">
        <f t="shared" si="2"/>
        <v>0.45899676326869626</v>
      </c>
      <c r="J58" s="159">
        <f t="shared" si="2"/>
        <v>0.5983962758142336</v>
      </c>
      <c r="K58" s="159">
        <f t="shared" si="2"/>
        <v>0.620379260732288</v>
      </c>
      <c r="L58" s="161">
        <f t="shared" si="2"/>
        <v>0.73094861472072448</v>
      </c>
      <c r="M58" s="174">
        <f>SUM(C58:L58)</f>
        <v>7</v>
      </c>
      <c r="N58" s="5"/>
      <c r="O58" s="5"/>
      <c r="P58" s="5"/>
    </row>
    <row r="59" spans="1:16" ht="15.75" x14ac:dyDescent="0.2">
      <c r="A59" s="178" t="s">
        <v>56</v>
      </c>
      <c r="B59" s="179"/>
      <c r="C59" s="162"/>
      <c r="D59" s="163"/>
      <c r="E59" s="164"/>
      <c r="F59" s="163"/>
      <c r="G59" s="164"/>
      <c r="H59" s="163"/>
      <c r="I59" s="164"/>
      <c r="J59" s="163"/>
      <c r="K59" s="164"/>
      <c r="L59" s="165"/>
      <c r="M59" s="166"/>
      <c r="N59" s="5"/>
      <c r="O59" s="5"/>
      <c r="P59" s="5"/>
    </row>
    <row r="60" spans="1:16" ht="15.75" x14ac:dyDescent="0.2">
      <c r="A60" s="178" t="s">
        <v>57</v>
      </c>
      <c r="B60" s="179"/>
      <c r="C60" s="162"/>
      <c r="D60" s="163"/>
      <c r="E60" s="164"/>
      <c r="F60" s="163"/>
      <c r="G60" s="164"/>
      <c r="H60" s="163"/>
      <c r="I60" s="164"/>
      <c r="J60" s="163"/>
      <c r="K60" s="164"/>
      <c r="L60" s="165"/>
      <c r="M60" s="166"/>
      <c r="N60" s="5"/>
      <c r="O60" s="5"/>
      <c r="P60" s="5"/>
    </row>
    <row r="61" spans="1:16" ht="16.5" thickBot="1" x14ac:dyDescent="0.25">
      <c r="A61" s="184" t="s">
        <v>58</v>
      </c>
      <c r="B61" s="185"/>
      <c r="C61" s="167">
        <f>+C58/M58</f>
        <v>0.10701376929484567</v>
      </c>
      <c r="D61" s="168">
        <f>+D58/M58</f>
        <v>9.4960606640910078E-2</v>
      </c>
      <c r="E61" s="168">
        <f>+E58/M58</f>
        <v>9.5552521729263901E-2</v>
      </c>
      <c r="F61" s="168">
        <f>+F58/M58</f>
        <v>0.10648198431751742</v>
      </c>
      <c r="G61" s="168">
        <f>+G58/M58</f>
        <v>0.10307384643604282</v>
      </c>
      <c r="H61" s="168">
        <f>+H58/M58</f>
        <v>0.14881428379057118</v>
      </c>
      <c r="I61" s="168">
        <f>+I58/M58</f>
        <v>6.5570966181242321E-2</v>
      </c>
      <c r="J61" s="168">
        <f>+J58/M58</f>
        <v>8.5485182259176229E-2</v>
      </c>
      <c r="K61" s="168">
        <f>+K58/M58</f>
        <v>8.8625608676041148E-2</v>
      </c>
      <c r="L61" s="169">
        <f>+L58/M58</f>
        <v>0.10442123067438921</v>
      </c>
      <c r="M61" s="170">
        <f>SUM(C61:L61)</f>
        <v>1</v>
      </c>
      <c r="N61" s="5"/>
      <c r="O61" s="5"/>
      <c r="P61" s="5"/>
    </row>
    <row r="62" spans="1:16" ht="15.75" thickBo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5"/>
      <c r="O62" s="5"/>
      <c r="P62" s="5"/>
    </row>
    <row r="63" spans="1:16" ht="24" customHeight="1" thickBot="1" x14ac:dyDescent="0.25">
      <c r="A63" s="1" t="s">
        <v>59</v>
      </c>
      <c r="B63" s="2"/>
      <c r="C63" s="2"/>
      <c r="D63" s="2"/>
      <c r="E63" s="2"/>
      <c r="F63" s="3">
        <f>SUM(F26*F38)-(F26*F28)</f>
        <v>19</v>
      </c>
      <c r="G63" s="12"/>
      <c r="H63" s="1" t="s">
        <v>60</v>
      </c>
      <c r="I63" s="2"/>
      <c r="J63" s="2"/>
      <c r="K63" s="2"/>
      <c r="L63" s="2"/>
      <c r="M63" s="3">
        <f>+F26*F28</f>
        <v>1</v>
      </c>
      <c r="N63" s="5"/>
      <c r="O63" s="5"/>
      <c r="P63" s="5"/>
    </row>
    <row r="64" spans="1:16" ht="16.5" thickBot="1" x14ac:dyDescent="0.25">
      <c r="A64" s="32"/>
      <c r="B64" s="33"/>
      <c r="C64" s="33"/>
      <c r="D64" s="33"/>
      <c r="E64" s="33"/>
      <c r="F64" s="34"/>
      <c r="G64" s="12"/>
      <c r="H64" s="12"/>
      <c r="I64" s="12"/>
      <c r="J64" s="12"/>
      <c r="K64" s="12"/>
      <c r="L64" s="12"/>
      <c r="M64" s="12"/>
      <c r="N64" s="5"/>
      <c r="O64" s="5"/>
      <c r="P64" s="5"/>
    </row>
    <row r="65" spans="1:16" ht="23.25" customHeight="1" x14ac:dyDescent="0.2">
      <c r="A65" s="186" t="s">
        <v>40</v>
      </c>
      <c r="B65" s="187"/>
      <c r="C65" s="188" t="str">
        <f>+C8</f>
        <v xml:space="preserve">Articulo </v>
      </c>
      <c r="D65" s="189" t="str">
        <f t="shared" ref="D65:L66" si="3">+D8</f>
        <v xml:space="preserve">Articulo </v>
      </c>
      <c r="E65" s="188" t="str">
        <f t="shared" si="3"/>
        <v xml:space="preserve">Articulo </v>
      </c>
      <c r="F65" s="189" t="str">
        <f t="shared" si="3"/>
        <v xml:space="preserve">Articulo </v>
      </c>
      <c r="G65" s="188" t="str">
        <f t="shared" si="3"/>
        <v xml:space="preserve">Articulo </v>
      </c>
      <c r="H65" s="189" t="str">
        <f t="shared" si="3"/>
        <v xml:space="preserve">Articulo </v>
      </c>
      <c r="I65" s="188" t="str">
        <f t="shared" si="3"/>
        <v xml:space="preserve">Articulo </v>
      </c>
      <c r="J65" s="189" t="str">
        <f t="shared" si="3"/>
        <v xml:space="preserve">Articulo </v>
      </c>
      <c r="K65" s="188" t="str">
        <f t="shared" si="3"/>
        <v xml:space="preserve">Articulo </v>
      </c>
      <c r="L65" s="189" t="str">
        <f t="shared" si="3"/>
        <v xml:space="preserve">Articulo </v>
      </c>
      <c r="M65" s="171"/>
      <c r="N65" s="35" t="s">
        <v>61</v>
      </c>
      <c r="O65" s="36" t="s">
        <v>62</v>
      </c>
      <c r="P65" s="5"/>
    </row>
    <row r="66" spans="1:16" ht="23.25" customHeight="1" thickBot="1" x14ac:dyDescent="0.25">
      <c r="A66" s="190"/>
      <c r="B66" s="191"/>
      <c r="C66" s="101" t="str">
        <f>+C9</f>
        <v>A</v>
      </c>
      <c r="D66" s="192" t="str">
        <f t="shared" si="3"/>
        <v>B</v>
      </c>
      <c r="E66" s="101" t="str">
        <f t="shared" si="3"/>
        <v>C</v>
      </c>
      <c r="F66" s="192" t="str">
        <f t="shared" si="3"/>
        <v>D</v>
      </c>
      <c r="G66" s="101" t="str">
        <f t="shared" si="3"/>
        <v>E</v>
      </c>
      <c r="H66" s="192" t="str">
        <f t="shared" si="3"/>
        <v>F</v>
      </c>
      <c r="I66" s="101" t="str">
        <f t="shared" si="3"/>
        <v>G</v>
      </c>
      <c r="J66" s="192" t="str">
        <f t="shared" si="3"/>
        <v>H</v>
      </c>
      <c r="K66" s="101" t="str">
        <f t="shared" si="3"/>
        <v>I</v>
      </c>
      <c r="L66" s="192" t="str">
        <f t="shared" si="3"/>
        <v>J</v>
      </c>
      <c r="M66" s="172" t="s">
        <v>62</v>
      </c>
      <c r="N66" s="37" t="s">
        <v>63</v>
      </c>
      <c r="O66" s="38" t="s">
        <v>64</v>
      </c>
      <c r="P66" s="5"/>
    </row>
    <row r="67" spans="1:16" ht="15.75" x14ac:dyDescent="0.2">
      <c r="A67" s="186"/>
      <c r="B67" s="193"/>
      <c r="C67" s="102"/>
      <c r="D67" s="194"/>
      <c r="E67" s="102"/>
      <c r="F67" s="194"/>
      <c r="G67" s="102"/>
      <c r="H67" s="194"/>
      <c r="I67" s="102"/>
      <c r="J67" s="194"/>
      <c r="K67" s="102"/>
      <c r="L67" s="194"/>
      <c r="M67" s="173"/>
      <c r="N67" s="39"/>
      <c r="O67" s="40"/>
      <c r="P67" s="5"/>
    </row>
    <row r="68" spans="1:16" ht="21" thickBot="1" x14ac:dyDescent="0.25">
      <c r="A68" s="190" t="s">
        <v>65</v>
      </c>
      <c r="B68" s="195"/>
      <c r="C68" s="196">
        <f>+F63*C61</f>
        <v>2.0332616166020676</v>
      </c>
      <c r="D68" s="197">
        <f>+F63*D61</f>
        <v>1.8042515261772916</v>
      </c>
      <c r="E68" s="196">
        <f>+F63*E61</f>
        <v>1.815497912856014</v>
      </c>
      <c r="F68" s="197">
        <f>+F63*F61</f>
        <v>2.0231577020328309</v>
      </c>
      <c r="G68" s="196">
        <f>+F63*G61</f>
        <v>1.9584030822848137</v>
      </c>
      <c r="H68" s="197">
        <f>+F63*H61</f>
        <v>2.8274713920208523</v>
      </c>
      <c r="I68" s="196">
        <f>+F63*I61</f>
        <v>1.2458483574436041</v>
      </c>
      <c r="J68" s="197">
        <f>+F63*J61</f>
        <v>1.6242184629243483</v>
      </c>
      <c r="K68" s="196">
        <f>+F63*K61</f>
        <v>1.6838865648447818</v>
      </c>
      <c r="L68" s="197">
        <f>+F63*L61</f>
        <v>1.9840033828133952</v>
      </c>
      <c r="M68" s="198">
        <f>SUM(C68:L68)</f>
        <v>19</v>
      </c>
      <c r="N68" s="41">
        <f>+M63</f>
        <v>1</v>
      </c>
      <c r="O68" s="42">
        <f>+M68+N68</f>
        <v>20</v>
      </c>
      <c r="P68" s="5"/>
    </row>
    <row r="69" spans="1:16" ht="15.75" thickBo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5"/>
      <c r="O69" s="5"/>
      <c r="P69" s="5"/>
    </row>
    <row r="70" spans="1:16" ht="33.75" x14ac:dyDescent="0.2">
      <c r="A70" s="112" t="s">
        <v>66</v>
      </c>
      <c r="B70" s="113"/>
      <c r="C70" s="113"/>
      <c r="D70" s="113"/>
      <c r="E70" s="113"/>
      <c r="F70" s="113"/>
      <c r="G70" s="113"/>
      <c r="H70" s="113"/>
      <c r="I70" s="113"/>
      <c r="J70" s="113"/>
      <c r="K70" s="113"/>
      <c r="L70" s="113"/>
      <c r="M70" s="114"/>
      <c r="N70" s="5"/>
      <c r="O70" s="5"/>
      <c r="P70" s="5"/>
    </row>
    <row r="71" spans="1:16" ht="20.25" x14ac:dyDescent="0.2">
      <c r="A71" s="199"/>
      <c r="B71" s="116"/>
      <c r="C71" s="116"/>
      <c r="D71" s="116"/>
      <c r="E71" s="116"/>
      <c r="F71" s="116"/>
      <c r="G71" s="116"/>
      <c r="H71" s="116"/>
      <c r="I71" s="116"/>
      <c r="J71" s="116"/>
      <c r="K71" s="116"/>
      <c r="L71" s="116"/>
      <c r="M71" s="117"/>
      <c r="N71" s="5"/>
      <c r="O71" s="5"/>
      <c r="P71" s="5"/>
    </row>
    <row r="72" spans="1:16" ht="21" thickBot="1" x14ac:dyDescent="0.25">
      <c r="A72" s="118" t="s">
        <v>67</v>
      </c>
      <c r="B72" s="119"/>
      <c r="C72" s="119"/>
      <c r="D72" s="119"/>
      <c r="E72" s="119"/>
      <c r="F72" s="119"/>
      <c r="G72" s="119"/>
      <c r="H72" s="119"/>
      <c r="I72" s="119"/>
      <c r="J72" s="119"/>
      <c r="K72" s="119"/>
      <c r="L72" s="119"/>
      <c r="M72" s="120"/>
      <c r="N72" s="5"/>
      <c r="O72" s="5"/>
      <c r="P72" s="5"/>
    </row>
    <row r="73" spans="1:16" ht="16.5" thickBot="1" x14ac:dyDescent="0.25">
      <c r="A73" s="14"/>
      <c r="B73" s="12"/>
      <c r="C73" s="12"/>
      <c r="D73" s="12"/>
      <c r="E73" s="12"/>
      <c r="F73" s="12"/>
      <c r="G73" s="12"/>
      <c r="H73" s="12"/>
      <c r="I73" s="33"/>
      <c r="J73" s="12"/>
      <c r="K73" s="12"/>
      <c r="L73" s="12"/>
      <c r="M73" s="12"/>
      <c r="N73" s="5"/>
      <c r="O73" s="5"/>
      <c r="P73" s="5"/>
    </row>
    <row r="74" spans="1:16" ht="18" x14ac:dyDescent="0.2">
      <c r="A74" s="31" t="s">
        <v>68</v>
      </c>
      <c r="B74" s="7"/>
      <c r="C74" s="121" t="str">
        <f>+C8</f>
        <v xml:space="preserve">Articulo </v>
      </c>
      <c r="D74" s="122" t="str">
        <f>+D8</f>
        <v xml:space="preserve">Articulo </v>
      </c>
      <c r="E74" s="122" t="str">
        <f t="shared" ref="E74:L75" si="4">+E8</f>
        <v xml:space="preserve">Articulo </v>
      </c>
      <c r="F74" s="122" t="str">
        <f t="shared" si="4"/>
        <v xml:space="preserve">Articulo </v>
      </c>
      <c r="G74" s="122" t="str">
        <f t="shared" si="4"/>
        <v xml:space="preserve">Articulo </v>
      </c>
      <c r="H74" s="122" t="str">
        <f t="shared" si="4"/>
        <v xml:space="preserve">Articulo </v>
      </c>
      <c r="I74" s="122" t="str">
        <f t="shared" si="4"/>
        <v xml:space="preserve">Articulo </v>
      </c>
      <c r="J74" s="122" t="str">
        <f t="shared" si="4"/>
        <v xml:space="preserve">Articulo </v>
      </c>
      <c r="K74" s="122" t="str">
        <f t="shared" si="4"/>
        <v xml:space="preserve">Articulo </v>
      </c>
      <c r="L74" s="123" t="str">
        <f t="shared" si="4"/>
        <v xml:space="preserve">Articulo </v>
      </c>
      <c r="M74" s="171"/>
      <c r="N74" s="5"/>
      <c r="O74" s="5"/>
      <c r="P74" s="5"/>
    </row>
    <row r="75" spans="1:16" ht="16.5" thickBot="1" x14ac:dyDescent="0.25">
      <c r="A75" s="8"/>
      <c r="B75" s="9"/>
      <c r="C75" s="124" t="str">
        <f>+C9</f>
        <v>A</v>
      </c>
      <c r="D75" s="125" t="str">
        <f>+D9</f>
        <v>B</v>
      </c>
      <c r="E75" s="125" t="str">
        <f t="shared" si="4"/>
        <v>C</v>
      </c>
      <c r="F75" s="125" t="str">
        <f t="shared" si="4"/>
        <v>D</v>
      </c>
      <c r="G75" s="125" t="str">
        <f t="shared" si="4"/>
        <v>E</v>
      </c>
      <c r="H75" s="125" t="str">
        <f t="shared" si="4"/>
        <v>F</v>
      </c>
      <c r="I75" s="125" t="str">
        <f t="shared" si="4"/>
        <v>G</v>
      </c>
      <c r="J75" s="125" t="str">
        <f t="shared" si="4"/>
        <v>H</v>
      </c>
      <c r="K75" s="125" t="str">
        <f t="shared" si="4"/>
        <v>I</v>
      </c>
      <c r="L75" s="126" t="str">
        <f t="shared" si="4"/>
        <v>J</v>
      </c>
      <c r="M75" s="172" t="s">
        <v>16</v>
      </c>
      <c r="N75" s="5"/>
      <c r="O75" s="5"/>
      <c r="P75" s="5"/>
    </row>
    <row r="76" spans="1:16" ht="16.5" thickBot="1" x14ac:dyDescent="0.25">
      <c r="A76" s="178" t="s">
        <v>69</v>
      </c>
      <c r="B76" s="43">
        <v>0.1</v>
      </c>
      <c r="C76" s="203">
        <f>+C44*B76</f>
        <v>8.6956521739130436E-3</v>
      </c>
      <c r="D76" s="159">
        <f>+D44*B76</f>
        <v>7.2463768115942039E-3</v>
      </c>
      <c r="E76" s="159">
        <f>+E44*B76</f>
        <v>1.5942028985507246E-2</v>
      </c>
      <c r="F76" s="159">
        <f>+F44*B76</f>
        <v>5.7971014492753624E-3</v>
      </c>
      <c r="G76" s="159">
        <f>+G44*B76</f>
        <v>7.2463768115942039E-3</v>
      </c>
      <c r="H76" s="159">
        <f>+H44*B76</f>
        <v>1.1594202898550725E-2</v>
      </c>
      <c r="I76" s="159">
        <f>+I44*B76</f>
        <v>1.0144927536231885E-2</v>
      </c>
      <c r="J76" s="159">
        <f>+J44*B76</f>
        <v>1.0144927536231885E-2</v>
      </c>
      <c r="K76" s="159">
        <f>+K44*B76</f>
        <v>1.0144927536231885E-2</v>
      </c>
      <c r="L76" s="204">
        <f>+L44*B76</f>
        <v>1.3043478260869566E-2</v>
      </c>
      <c r="M76" s="211">
        <f t="shared" ref="M76:M82" si="5">SUM(C76:L76)</f>
        <v>0.10000000000000003</v>
      </c>
      <c r="N76" s="5"/>
      <c r="O76" s="5"/>
      <c r="P76" s="5"/>
    </row>
    <row r="77" spans="1:16" ht="16.5" thickBot="1" x14ac:dyDescent="0.25">
      <c r="A77" s="200" t="s">
        <v>70</v>
      </c>
      <c r="B77" s="44">
        <v>0.22</v>
      </c>
      <c r="C77" s="205">
        <f>+C46*B77</f>
        <v>3.0075949367088611E-2</v>
      </c>
      <c r="D77" s="206">
        <f>+D46*B77</f>
        <v>2.6734177215189874E-2</v>
      </c>
      <c r="E77" s="206">
        <f>+E46*B77</f>
        <v>1.3367088607594937E-2</v>
      </c>
      <c r="F77" s="206">
        <f>+F46*B77</f>
        <v>2.0050632911392405E-2</v>
      </c>
      <c r="G77" s="206">
        <f>+G46*B77</f>
        <v>3.2860759493670885E-2</v>
      </c>
      <c r="H77" s="206">
        <f>+H46*B77</f>
        <v>3.2860759493670885E-2</v>
      </c>
      <c r="I77" s="206">
        <f>+I46*B77</f>
        <v>8.9113924050632908E-3</v>
      </c>
      <c r="J77" s="206">
        <f>+J46*B77</f>
        <v>1.837974683544304E-2</v>
      </c>
      <c r="K77" s="206">
        <f>+K46*B77</f>
        <v>1.3367088607594937E-2</v>
      </c>
      <c r="L77" s="207">
        <f>+L46*B77</f>
        <v>2.3392405063291138E-2</v>
      </c>
      <c r="M77" s="212">
        <f t="shared" si="5"/>
        <v>0.22</v>
      </c>
      <c r="N77" s="5"/>
      <c r="O77" s="5"/>
      <c r="P77" s="5"/>
    </row>
    <row r="78" spans="1:16" ht="16.5" thickBot="1" x14ac:dyDescent="0.25">
      <c r="A78" s="178" t="s">
        <v>71</v>
      </c>
      <c r="B78" s="44">
        <v>0.22</v>
      </c>
      <c r="C78" s="205">
        <f>+C48*B78</f>
        <v>2.7511075312122435E-2</v>
      </c>
      <c r="D78" s="205">
        <f>+D48*B78</f>
        <v>2.8485702778896498E-2</v>
      </c>
      <c r="E78" s="205">
        <f>+E48*B78</f>
        <v>1.3467579540877971E-2</v>
      </c>
      <c r="F78" s="205">
        <f>+F48*B78</f>
        <v>1.594844945630286E-2</v>
      </c>
      <c r="G78" s="205">
        <f>+G48*B78</f>
        <v>2.8574305275875955E-2</v>
      </c>
      <c r="H78" s="205">
        <f>+H48*B78</f>
        <v>2.6226339105920256E-2</v>
      </c>
      <c r="I78" s="205">
        <f>+I48*B78</f>
        <v>1.594844945630286E-2</v>
      </c>
      <c r="J78" s="205">
        <f>+J48*B78</f>
        <v>1.9979863068868304E-2</v>
      </c>
      <c r="K78" s="205">
        <f>+K48*B78</f>
        <v>1.5505436971405558E-2</v>
      </c>
      <c r="L78" s="205">
        <f>+L48*B78</f>
        <v>2.8352799033427308E-2</v>
      </c>
      <c r="M78" s="212">
        <f t="shared" si="5"/>
        <v>0.22</v>
      </c>
      <c r="N78" s="5"/>
      <c r="O78" s="5"/>
      <c r="P78" s="5"/>
    </row>
    <row r="79" spans="1:16" ht="16.5" thickBot="1" x14ac:dyDescent="0.25">
      <c r="A79" s="201" t="s">
        <v>23</v>
      </c>
      <c r="B79" s="43">
        <v>0.2</v>
      </c>
      <c r="C79" s="205">
        <f>+C50*B79</f>
        <v>2.4422110552763821E-2</v>
      </c>
      <c r="D79" s="206">
        <f>+D50*B79</f>
        <v>1.6884422110552764E-2</v>
      </c>
      <c r="E79" s="206">
        <f>+E50*B79</f>
        <v>1.6884422110552764E-2</v>
      </c>
      <c r="F79" s="206">
        <f>+F50*B79</f>
        <v>2.7135678391959801E-2</v>
      </c>
      <c r="G79" s="206">
        <f>+G50*B79</f>
        <v>1.7788944723618094E-2</v>
      </c>
      <c r="H79" s="206">
        <f>+H50*B79</f>
        <v>2.2110552763819097E-2</v>
      </c>
      <c r="I79" s="206">
        <f>+I50*B79</f>
        <v>1.4472361809045226E-2</v>
      </c>
      <c r="J79" s="206">
        <f>+J50*B79</f>
        <v>1.989949748743719E-2</v>
      </c>
      <c r="K79" s="206">
        <f>+K50*B79</f>
        <v>1.9296482412060303E-2</v>
      </c>
      <c r="L79" s="207">
        <f>+L50*B79</f>
        <v>2.1105527638190957E-2</v>
      </c>
      <c r="M79" s="212">
        <f t="shared" si="5"/>
        <v>0.20000000000000004</v>
      </c>
      <c r="N79" s="5"/>
      <c r="O79" s="5"/>
      <c r="P79" s="5"/>
    </row>
    <row r="80" spans="1:16" ht="16.5" thickBot="1" x14ac:dyDescent="0.25">
      <c r="A80" s="200" t="s">
        <v>72</v>
      </c>
      <c r="B80" s="44">
        <v>0.05</v>
      </c>
      <c r="C80" s="205">
        <f>+C52*B80</f>
        <v>3.9018503620273531E-3</v>
      </c>
      <c r="D80" s="205">
        <f>+D52*B80</f>
        <v>2.6950925181013683E-3</v>
      </c>
      <c r="E80" s="206">
        <f>+E52*B80</f>
        <v>7.0394207562349161E-3</v>
      </c>
      <c r="F80" s="206">
        <f>+F52*B80</f>
        <v>5.0281576830249405E-3</v>
      </c>
      <c r="G80" s="206">
        <f>+G52*B80</f>
        <v>3.9823008849557522E-3</v>
      </c>
      <c r="H80" s="206">
        <f>+H52*B80</f>
        <v>1.0056315366049881E-2</v>
      </c>
      <c r="I80" s="206">
        <f>+I52*B80</f>
        <v>2.4135156878519713E-3</v>
      </c>
      <c r="J80" s="206">
        <f>+J52*B80</f>
        <v>4.4247787610619477E-3</v>
      </c>
      <c r="K80" s="206">
        <f>+K52*B80</f>
        <v>5.6315366049879325E-3</v>
      </c>
      <c r="L80" s="207">
        <f>+L52*B80</f>
        <v>4.8270313757039426E-3</v>
      </c>
      <c r="M80" s="212">
        <f t="shared" si="5"/>
        <v>5.000000000000001E-2</v>
      </c>
      <c r="N80" s="5"/>
      <c r="O80" s="5"/>
      <c r="P80" s="5"/>
    </row>
    <row r="81" spans="1:16" ht="16.5" thickBot="1" x14ac:dyDescent="0.25">
      <c r="A81" s="178" t="s">
        <v>73</v>
      </c>
      <c r="B81" s="43">
        <v>0.03</v>
      </c>
      <c r="C81" s="205">
        <f>+C54*B81</f>
        <v>3.0000000000000001E-3</v>
      </c>
      <c r="D81" s="205">
        <f>+D54*B81</f>
        <v>4.2000000000000006E-3</v>
      </c>
      <c r="E81" s="206">
        <f>+E54*B81</f>
        <v>2.6999999999999997E-3</v>
      </c>
      <c r="F81" s="206">
        <f>+F54*B81</f>
        <v>4.4999999999999997E-3</v>
      </c>
      <c r="G81" s="206">
        <f>+G54*B81</f>
        <v>2.3999999999999998E-3</v>
      </c>
      <c r="H81" s="206">
        <f>+H54*B81</f>
        <v>5.3999999999999994E-3</v>
      </c>
      <c r="I81" s="206">
        <f>+I54*B81</f>
        <v>1.1999999999999999E-3</v>
      </c>
      <c r="J81" s="206">
        <f>+J54*B81</f>
        <v>1.8E-3</v>
      </c>
      <c r="K81" s="206">
        <f>+K54*B81</f>
        <v>2.6999999999999997E-3</v>
      </c>
      <c r="L81" s="207">
        <f>+L54*B81</f>
        <v>2.1000000000000003E-3</v>
      </c>
      <c r="M81" s="212">
        <f t="shared" si="5"/>
        <v>0.03</v>
      </c>
      <c r="N81" s="5"/>
      <c r="O81" s="5"/>
      <c r="P81" s="5"/>
    </row>
    <row r="82" spans="1:16" ht="16.5" thickBot="1" x14ac:dyDescent="0.25">
      <c r="A82" s="202" t="s">
        <v>74</v>
      </c>
      <c r="B82" s="45">
        <v>0.18</v>
      </c>
      <c r="C82" s="208">
        <f>+C56*B82</f>
        <v>1.8041958041958042E-2</v>
      </c>
      <c r="D82" s="208">
        <f>+D56*B82</f>
        <v>1.132867132867133E-2</v>
      </c>
      <c r="E82" s="209">
        <f>+E56*B82</f>
        <v>1.3006993006993007E-2</v>
      </c>
      <c r="F82" s="209">
        <f>+F56*B82</f>
        <v>2.4755244755244755E-2</v>
      </c>
      <c r="G82" s="209">
        <f>+G56*B82</f>
        <v>2.1818181818181816E-2</v>
      </c>
      <c r="H82" s="209">
        <f>+H56*B82</f>
        <v>2.9790209790209788E-2</v>
      </c>
      <c r="I82" s="209">
        <f>+I56*B82</f>
        <v>1.5104895104895105E-2</v>
      </c>
      <c r="J82" s="209">
        <f>+J56*B82</f>
        <v>1.3426573426573427E-2</v>
      </c>
      <c r="K82" s="209">
        <f>+K56*B82</f>
        <v>1.5944055944055943E-2</v>
      </c>
      <c r="L82" s="210">
        <f>+L56*B82</f>
        <v>1.6783216783216783E-2</v>
      </c>
      <c r="M82" s="213">
        <f t="shared" si="5"/>
        <v>0.18000000000000002</v>
      </c>
      <c r="N82" s="5"/>
      <c r="O82" s="5"/>
      <c r="P82" s="5"/>
    </row>
    <row r="83" spans="1:16" ht="18" x14ac:dyDescent="0.2">
      <c r="A83" s="202" t="s">
        <v>54</v>
      </c>
      <c r="B83" s="218"/>
      <c r="C83" s="216"/>
      <c r="D83" s="216"/>
      <c r="E83" s="216"/>
      <c r="F83" s="216"/>
      <c r="G83" s="216"/>
      <c r="H83" s="216"/>
      <c r="I83" s="216"/>
      <c r="J83" s="216"/>
      <c r="K83" s="216"/>
      <c r="L83" s="216"/>
      <c r="M83" s="214"/>
      <c r="N83" s="5"/>
      <c r="O83" s="5"/>
      <c r="P83" s="5"/>
    </row>
    <row r="84" spans="1:16" ht="18.75" thickBot="1" x14ac:dyDescent="0.25">
      <c r="A84" s="184" t="s">
        <v>55</v>
      </c>
      <c r="B84" s="219">
        <f>SUM(B76:B83)</f>
        <v>1</v>
      </c>
      <c r="C84" s="217">
        <f>+C76+C77+C79+C78+C80+C81+C82</f>
        <v>0.11564859580987331</v>
      </c>
      <c r="D84" s="217">
        <f t="shared" ref="D84:L84" si="6">+D76+D77+D79+D78+D80+D81+D82</f>
        <v>9.7574442763006031E-2</v>
      </c>
      <c r="E84" s="217">
        <f t="shared" si="6"/>
        <v>8.2407533007760839E-2</v>
      </c>
      <c r="F84" s="217">
        <f t="shared" si="6"/>
        <v>0.10321526464720011</v>
      </c>
      <c r="G84" s="217">
        <f t="shared" si="6"/>
        <v>0.11467086900789672</v>
      </c>
      <c r="H84" s="217">
        <f t="shared" si="6"/>
        <v>0.13803837941822064</v>
      </c>
      <c r="I84" s="217">
        <f t="shared" si="6"/>
        <v>6.8195541999390347E-2</v>
      </c>
      <c r="J84" s="217">
        <f t="shared" si="6"/>
        <v>8.8055387115615794E-2</v>
      </c>
      <c r="K84" s="217">
        <f t="shared" si="6"/>
        <v>8.2589528076336557E-2</v>
      </c>
      <c r="L84" s="217">
        <f t="shared" si="6"/>
        <v>0.1096044581546997</v>
      </c>
      <c r="M84" s="215">
        <f>+M76+M77+M78+M79+M80+M81+M82</f>
        <v>1.0000000000000002</v>
      </c>
      <c r="N84" s="5"/>
      <c r="O84" s="5"/>
      <c r="P84" s="5"/>
    </row>
    <row r="85" spans="1:16" ht="15.75" x14ac:dyDescent="0.2">
      <c r="A85" s="46"/>
      <c r="B85" s="47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5"/>
      <c r="O85" s="5"/>
      <c r="P85" s="5"/>
    </row>
    <row r="86" spans="1:16" ht="16.5" thickBot="1" x14ac:dyDescent="0.25">
      <c r="A86" s="46"/>
      <c r="B86" s="47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5"/>
      <c r="O86" s="5"/>
      <c r="P86" s="5"/>
    </row>
    <row r="87" spans="1:16" ht="26.25" customHeight="1" thickBot="1" x14ac:dyDescent="0.25">
      <c r="A87" s="1" t="s">
        <v>59</v>
      </c>
      <c r="B87" s="2"/>
      <c r="C87" s="2"/>
      <c r="D87" s="2"/>
      <c r="E87" s="2"/>
      <c r="F87" s="4">
        <f>SUM(F26*F38)-(F26*F28)</f>
        <v>19</v>
      </c>
      <c r="G87" s="12"/>
      <c r="H87" s="1" t="s">
        <v>60</v>
      </c>
      <c r="I87" s="2"/>
      <c r="J87" s="2"/>
      <c r="K87" s="2"/>
      <c r="L87" s="2"/>
      <c r="M87" s="4">
        <f>+F26*F28</f>
        <v>1</v>
      </c>
      <c r="N87" s="1" t="s">
        <v>75</v>
      </c>
      <c r="O87" s="3">
        <f>1-1*F28</f>
        <v>0.95</v>
      </c>
      <c r="P87" s="5"/>
    </row>
    <row r="88" spans="1:16" ht="15.75" thickBo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5"/>
      <c r="O88" s="5"/>
      <c r="P88" s="5"/>
    </row>
    <row r="89" spans="1:16" ht="23.25" customHeight="1" x14ac:dyDescent="0.2">
      <c r="A89" s="186" t="s">
        <v>68</v>
      </c>
      <c r="B89" s="193"/>
      <c r="C89" s="188" t="str">
        <f t="shared" ref="C89:L89" si="7">+C8</f>
        <v xml:space="preserve">Articulo </v>
      </c>
      <c r="D89" s="189" t="str">
        <f t="shared" si="7"/>
        <v xml:space="preserve">Articulo </v>
      </c>
      <c r="E89" s="188" t="str">
        <f t="shared" si="7"/>
        <v xml:space="preserve">Articulo </v>
      </c>
      <c r="F89" s="189" t="str">
        <f t="shared" si="7"/>
        <v xml:space="preserve">Articulo </v>
      </c>
      <c r="G89" s="188" t="str">
        <f t="shared" si="7"/>
        <v xml:space="preserve">Articulo </v>
      </c>
      <c r="H89" s="189" t="str">
        <f t="shared" si="7"/>
        <v xml:space="preserve">Articulo </v>
      </c>
      <c r="I89" s="188" t="str">
        <f t="shared" si="7"/>
        <v xml:space="preserve">Articulo </v>
      </c>
      <c r="J89" s="189" t="str">
        <f t="shared" si="7"/>
        <v xml:space="preserve">Articulo </v>
      </c>
      <c r="K89" s="188" t="str">
        <f t="shared" si="7"/>
        <v xml:space="preserve">Articulo </v>
      </c>
      <c r="L89" s="189" t="str">
        <f t="shared" si="7"/>
        <v xml:space="preserve">Articulo </v>
      </c>
      <c r="M89" s="171"/>
      <c r="N89" s="35" t="s">
        <v>61</v>
      </c>
      <c r="O89" s="36" t="s">
        <v>62</v>
      </c>
      <c r="P89" s="5"/>
    </row>
    <row r="90" spans="1:16" ht="23.25" customHeight="1" thickBot="1" x14ac:dyDescent="0.25">
      <c r="A90" s="220"/>
      <c r="B90" s="221"/>
      <c r="C90" s="101" t="str">
        <f t="shared" ref="C90:L90" si="8">+C9</f>
        <v>A</v>
      </c>
      <c r="D90" s="192" t="str">
        <f t="shared" si="8"/>
        <v>B</v>
      </c>
      <c r="E90" s="101" t="str">
        <f t="shared" si="8"/>
        <v>C</v>
      </c>
      <c r="F90" s="192" t="str">
        <f t="shared" si="8"/>
        <v>D</v>
      </c>
      <c r="G90" s="101" t="str">
        <f t="shared" si="8"/>
        <v>E</v>
      </c>
      <c r="H90" s="192" t="str">
        <f t="shared" si="8"/>
        <v>F</v>
      </c>
      <c r="I90" s="101" t="str">
        <f t="shared" si="8"/>
        <v>G</v>
      </c>
      <c r="J90" s="192" t="str">
        <f t="shared" si="8"/>
        <v>H</v>
      </c>
      <c r="K90" s="101" t="str">
        <f t="shared" si="8"/>
        <v>I</v>
      </c>
      <c r="L90" s="192" t="str">
        <f t="shared" si="8"/>
        <v>J</v>
      </c>
      <c r="M90" s="172" t="s">
        <v>62</v>
      </c>
      <c r="N90" s="37" t="s">
        <v>63</v>
      </c>
      <c r="O90" s="38" t="s">
        <v>64</v>
      </c>
      <c r="P90" s="5"/>
    </row>
    <row r="91" spans="1:16" ht="15.75" x14ac:dyDescent="0.2">
      <c r="A91" s="186"/>
      <c r="B91" s="193"/>
      <c r="C91" s="100"/>
      <c r="D91" s="187"/>
      <c r="E91" s="100"/>
      <c r="F91" s="100"/>
      <c r="G91" s="100"/>
      <c r="H91" s="100"/>
      <c r="I91" s="100"/>
      <c r="J91" s="100"/>
      <c r="K91" s="100"/>
      <c r="L91" s="100"/>
      <c r="M91" s="171"/>
      <c r="N91" s="49"/>
      <c r="O91" s="50"/>
      <c r="P91" s="5"/>
    </row>
    <row r="92" spans="1:16" ht="21" thickBot="1" x14ac:dyDescent="0.25">
      <c r="A92" s="190" t="s">
        <v>65</v>
      </c>
      <c r="B92" s="195"/>
      <c r="C92" s="196">
        <f>+F26*C84*O87</f>
        <v>2.1973233203875928</v>
      </c>
      <c r="D92" s="196">
        <f>+F26*D84*O87</f>
        <v>1.8539144124971145</v>
      </c>
      <c r="E92" s="196">
        <f>+F26*E84*O87</f>
        <v>1.5657431271474558</v>
      </c>
      <c r="F92" s="196">
        <f>+F26*F84*O87</f>
        <v>1.9610900282968022</v>
      </c>
      <c r="G92" s="196">
        <f>+F26*G84*O87</f>
        <v>2.1787465111500373</v>
      </c>
      <c r="H92" s="196">
        <f>+F26*H84*O87</f>
        <v>2.622729208946192</v>
      </c>
      <c r="I92" s="196">
        <f>+F26*I84*O87</f>
        <v>1.2957152979884166</v>
      </c>
      <c r="J92" s="196">
        <f>+F26*J84*O87</f>
        <v>1.6730523551967</v>
      </c>
      <c r="K92" s="196">
        <f>+F26*K84*O87</f>
        <v>1.5692010334503945</v>
      </c>
      <c r="L92" s="196">
        <f>+F26*L84*O87</f>
        <v>2.0824847049392941</v>
      </c>
      <c r="M92" s="198">
        <f>SUM(C92:L92)</f>
        <v>19</v>
      </c>
      <c r="N92" s="51">
        <f>+M63</f>
        <v>1</v>
      </c>
      <c r="O92" s="42">
        <f>+M92+N92</f>
        <v>20</v>
      </c>
      <c r="P92" s="5"/>
    </row>
    <row r="93" spans="1:16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</row>
    <row r="94" spans="1:16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</row>
    <row r="95" spans="1:16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</row>
    <row r="96" spans="1:16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</row>
    <row r="97" spans="1:16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</row>
    <row r="98" spans="1:16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</row>
    <row r="99" spans="1:16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</row>
    <row r="100" spans="1:16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</row>
    <row r="101" spans="1:16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</row>
    <row r="102" spans="1:16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</row>
    <row r="103" spans="1:16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</row>
    <row r="104" spans="1:16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</row>
    <row r="105" spans="1:16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</row>
    <row r="106" spans="1:16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</row>
    <row r="107" spans="1:16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</row>
    <row r="108" spans="1:16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</row>
  </sheetData>
  <pageMargins left="0.12" right="0.16" top="0.21" bottom="0.12" header="0" footer="0"/>
  <pageSetup paperSize="9" scale="4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2021-09-15T10:53:05Z</cp:lastPrinted>
  <dcterms:created xsi:type="dcterms:W3CDTF">2001-04-24T14:50:46Z</dcterms:created>
  <dcterms:modified xsi:type="dcterms:W3CDTF">2021-09-15T12:53:51Z</dcterms:modified>
</cp:coreProperties>
</file>